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gmosil\OneDrive\Ambiente de Trabalho\"/>
    </mc:Choice>
  </mc:AlternateContent>
  <xr:revisionPtr revIDLastSave="0" documentId="13_ncr:1_{456BFE32-70F4-48E2-82B7-B975A32A0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ruamento" sheetId="11" r:id="rId1"/>
    <sheet name="Folha1" sheetId="12" r:id="rId2"/>
  </sheets>
  <definedNames>
    <definedName name="_xlnm.Print_Area" localSheetId="0">Arruamento!$A$1:$F$142</definedName>
    <definedName name="_xlnm.Print_Titles" localSheetId="0">Arruamento!$7:$9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1" l="1"/>
  <c r="G96" i="11"/>
  <c r="G25" i="11"/>
  <c r="H72" i="11"/>
  <c r="G123" i="11"/>
  <c r="G72" i="11"/>
  <c r="G99" i="11"/>
  <c r="G29" i="11"/>
  <c r="G91" i="11"/>
  <c r="G19" i="11"/>
  <c r="G12" i="11"/>
  <c r="F142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3" i="11"/>
  <c r="F104" i="11"/>
  <c r="F105" i="11"/>
  <c r="F106" i="11"/>
  <c r="F107" i="11"/>
  <c r="F108" i="11"/>
  <c r="F109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74" i="11"/>
  <c r="F75" i="11"/>
  <c r="F73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56" i="11"/>
  <c r="F57" i="11"/>
  <c r="F58" i="11"/>
  <c r="F59" i="11"/>
  <c r="F55" i="11"/>
  <c r="F52" i="11"/>
  <c r="F49" i="11"/>
  <c r="F50" i="11"/>
  <c r="F51" i="11"/>
  <c r="F44" i="11"/>
  <c r="F45" i="11"/>
  <c r="F46" i="11"/>
  <c r="F47" i="11"/>
  <c r="F38" i="11"/>
  <c r="F39" i="11"/>
  <c r="F40" i="11"/>
  <c r="F43" i="11"/>
  <c r="F36" i="11"/>
  <c r="F37" i="11"/>
  <c r="F33" i="11"/>
  <c r="F34" i="11"/>
  <c r="F35" i="11"/>
  <c r="F30" i="11"/>
  <c r="F27" i="11"/>
  <c r="F28" i="11"/>
  <c r="F26" i="11"/>
  <c r="F22" i="11"/>
  <c r="F23" i="11"/>
  <c r="F24" i="11"/>
  <c r="F21" i="11"/>
  <c r="F15" i="11"/>
  <c r="F16" i="11"/>
  <c r="F17" i="11"/>
  <c r="F14" i="11"/>
  <c r="E48" i="11"/>
  <c r="F48" i="11" s="1"/>
  <c r="E2" i="12"/>
  <c r="E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1" i="12"/>
  <c r="E111" i="11"/>
  <c r="F111" i="11" s="1"/>
  <c r="E110" i="11"/>
  <c r="F110" i="11" s="1"/>
  <c r="E109" i="11"/>
  <c r="E103" i="11"/>
  <c r="E102" i="11"/>
  <c r="F102" i="11" s="1"/>
  <c r="E101" i="11"/>
  <c r="F101" i="11" s="1"/>
  <c r="E50" i="11"/>
  <c r="E49" i="11"/>
  <c r="E42" i="11"/>
  <c r="F42" i="11" s="1"/>
  <c r="E41" i="11"/>
  <c r="F41" i="11" s="1"/>
  <c r="E40" i="11"/>
  <c r="E33" i="11"/>
  <c r="E32" i="11"/>
  <c r="F32" i="11" s="1"/>
  <c r="E31" i="11"/>
  <c r="F31" i="11" s="1"/>
  <c r="F53" i="11"/>
  <c r="F54" i="11"/>
  <c r="F140" i="11" l="1"/>
  <c r="F20" i="11"/>
  <c r="F141" i="11" s="1"/>
</calcChain>
</file>

<file path=xl/sharedStrings.xml><?xml version="1.0" encoding="utf-8"?>
<sst xmlns="http://schemas.openxmlformats.org/spreadsheetml/2006/main" count="360" uniqueCount="219">
  <si>
    <t>UN</t>
  </si>
  <si>
    <t>ARTIGO</t>
  </si>
  <si>
    <t>DESIGNAÇÃO DOS TRABALHOS</t>
  </si>
  <si>
    <t>PREÇO UNITÁRIO</t>
  </si>
  <si>
    <t>VALOR</t>
  </si>
  <si>
    <t>vg</t>
  </si>
  <si>
    <t>un</t>
  </si>
  <si>
    <t>TRABALHOS PREPARATÓRIOS E ACESSÓRIOS</t>
  </si>
  <si>
    <t>m2</t>
  </si>
  <si>
    <t>m3</t>
  </si>
  <si>
    <t>Fornecimento e plantação de árvores, incluindo abertura de cova, deposição no fundo de camada de brita (10L), fertilização química e orgânica do solo, seguindo as manchas demarcadas na planta de plantações, podendo haver acertos de localização e de densificação com assistência técnica em obra, das seguintes espécies:</t>
  </si>
  <si>
    <t>DIVERSOS</t>
  </si>
  <si>
    <t>QUANTID.</t>
  </si>
  <si>
    <t>Fornecimento e fixação de tutores em madeira de pinho tratada em autoclave (Ø 0,08 m; c=3,00 m), para apoio de árvores propostas, ligados e travados por cinta de borracha. (1 tutor por árvore), considerando mão-de-obra e todos os trabalhos complementares;</t>
  </si>
  <si>
    <t>Fornecimento, colocação e compactação da camada de sub-base em agregado de granulometria extensa, ABGE 0/30mm (”tout-venant”), com espessura média de 0,15m após compactação, conforme as Condições Técnicas Especiais.</t>
  </si>
  <si>
    <t>Fornecimento, colocação e compactação da camada de base em agregado de granulometria extensa, 0/30mm, (“tout-venant”), com espessura média de 0,15m após compactação, conforme as Condições Técnicas Especiais.</t>
  </si>
  <si>
    <t>m</t>
  </si>
  <si>
    <t>Fornecimento, colocação e compactação da camada de sub-base em agregado de granulometria extensa, ABGE 0/30mm (”tout-venant”), com espessura média de 0,20m após compactação, conforme as Condições Técnicas Especiais.</t>
  </si>
  <si>
    <t>Fornecimento, colocação e compactação da camada de base em agregado de granulometria extensa, 0/30mm, (“tout-venant”), com espessura média de 0,20m após compactação, conforme as Condições Técnicas Especiais.</t>
  </si>
  <si>
    <t>FAIXA DE RODAGEM</t>
  </si>
  <si>
    <t>SINALIZAÇÃO HORIZONTAL E VERTICAL</t>
  </si>
  <si>
    <t>Sinalização vertical metálica reflectarizada de "código", incluindo implantação, fornecimento, colocação, elementos ou estruturas de suporte, peças de ligação e maciços de fundação, de acordo com o Decreto Regulamentar nº 22-A/98 de 1 de outubro na sua redação actual, e projecto e caderno encargos, em chapa de aluminio refletorizada com 0,60m de largura e/ou diâmetro, com postes circulares em aço galvanizadao com 60mm de diâmetro e 3mm de espessura, à altura regulamentar, enterrados, incluindo abertura de caboucos, fundação em betão e transporte dos materiais sobrantes a operador de resíduos licenciado.</t>
  </si>
  <si>
    <t>Sinal H1a</t>
  </si>
  <si>
    <t>Sinal A2a</t>
  </si>
  <si>
    <t>Modelo 11d</t>
  </si>
  <si>
    <t>Sinal H7</t>
  </si>
  <si>
    <t>Sinal B2</t>
  </si>
  <si>
    <t>Modelo TAXI</t>
  </si>
  <si>
    <t>Modelo 11c</t>
  </si>
  <si>
    <t>Marcas rodoviárias com material rectro-reflector de aplicação a quente, incluindo pré-marcação e preparação de superficíe (comprimento total incluindo traços e intervalos), tudo conforem projecto e caderno encargos:</t>
  </si>
  <si>
    <t xml:space="preserve"> Marcas longitudinais:</t>
  </si>
  <si>
    <t>Linha branca contínua (M1) axial com 0,12m de largura  - LBC  (0,12) em eixo da faixa de rodagem e guias.</t>
  </si>
  <si>
    <t>Linha branca tracejada (M2) com 0,12m de largura, relação traço espaço 3/4  - LBT (0,12) em eixo da faixa de rodagem e guias.</t>
  </si>
  <si>
    <t xml:space="preserve"> Marcas transversais:</t>
  </si>
  <si>
    <t>Simbolo em lugares de estacionamento para TAXI</t>
  </si>
  <si>
    <t>Simbolo em lugares de estacionamento para pessoas com mobilidade condicionada</t>
  </si>
  <si>
    <t>Inscrições STOP</t>
  </si>
  <si>
    <t xml:space="preserve">Sinalização temporária de trabalhos, de acordo com projecto elaborado nos termos do Decreto Regulamentar 22A/98 de 1 de Outubro, referente a sinalização vertical, horizontal e outros equipamentos necessários, incluindo fornecimento, implantação e colocação. </t>
  </si>
  <si>
    <t>MOVIMENTO DE TERRAS, DEMOLIÇÕES E REMOÇÕES</t>
  </si>
  <si>
    <t>2.1</t>
  </si>
  <si>
    <t>2.2.1</t>
  </si>
  <si>
    <t>Remoção de pavimento em  betão nos passeios, incluindo reperfilamento, movimento de terras,  todos os trabalhos acessórios e complementares necessários, incluindo carga, transporte e encaminhamento para operador de residuos licenciado.</t>
  </si>
  <si>
    <t>2.2.2</t>
  </si>
  <si>
    <t>Remoção de lancis de betão, de dimensões variadas, incluindo fundação,   carga, transporte e encaminhamento para operador de residuos licenciado.</t>
  </si>
  <si>
    <t>2.2.3</t>
  </si>
  <si>
    <t xml:space="preserve">Remoção de sinalização rodoviária vertical e toponímica,  com demolição da fundação e todos os trabalhos acessórios e complementares necessários, incluindo carga,   transporte e descarga nos estaleirios a Câmara Municipal. </t>
  </si>
  <si>
    <t>2.2</t>
  </si>
  <si>
    <t>LANCIS</t>
  </si>
  <si>
    <t>2.1.1</t>
  </si>
  <si>
    <t>2.1.2</t>
  </si>
  <si>
    <t>2.1.3</t>
  </si>
  <si>
    <t>Fornecimento e assentamento de contra-lancil de 15 em granito  com a secção de 150 x 150 x 1000 de segmento recto, assentes sobre fundação contínua de betão simples (C20/25) de 0,40mx0,50m, incluindo abertura de caixa e respectiva regularização e compactação,  nas delimitações dos passeios e todos os materiais e trabalhos necessários conforme  o caderno de encargos.</t>
  </si>
  <si>
    <t>Fornecimento e assentamento de lancil de 15 em granito  com a secção de 150 x 250 x 1000 de segmento recto, assentes sobre fundação contínua de betão simples (C20/25) de 0,40mx0,50m, incluindo abertura de caixa e respectiva regularização e compactação,  nas delimitações dos passeios e todos os materiais e trabalhos necessários conforme  o caderno de encargos.</t>
  </si>
  <si>
    <t>Fornecimento e assentamento de lancil em rampa em granito com a secção definida nas peças desenhdas,  assentes sobre fundação contínua de betão simples (C20/25) de 0,25m de espessura, incluindo abertura de caixa e respectiva regularização e compactação, para ampliação dos passeios nas zonas de passadeiras de peões e todos os materiais e trabalhos necessários conforme  o caderno de encargos.</t>
  </si>
  <si>
    <t>2.1.4</t>
  </si>
  <si>
    <t>2.3</t>
  </si>
  <si>
    <t>2.3.1</t>
  </si>
  <si>
    <t>2.3.2</t>
  </si>
  <si>
    <t>Fornecimento e colocação de pó-de-pedra com 0,10m de espessura com mistura de cimento em 5%, para assentamento de blocos de betão pré-fabricado, tudo conforme  peças desenhadas e caderno de encargos.</t>
  </si>
  <si>
    <t>2.3.3</t>
  </si>
  <si>
    <t>2.3.4</t>
  </si>
  <si>
    <t>2.3.5</t>
  </si>
  <si>
    <t>2.3.6</t>
  </si>
  <si>
    <t>2.3.7</t>
  </si>
  <si>
    <t>PAVIMENTO EM PASSEIOS</t>
  </si>
  <si>
    <t>PAVIMENTO EM BAIAS DE ESATCIONAMENTO</t>
  </si>
  <si>
    <t>2.4</t>
  </si>
  <si>
    <t>2.4.1</t>
  </si>
  <si>
    <t>2.4.2</t>
  </si>
  <si>
    <t>Fornecimento e colocação blcos de betão pré-fabricado com as dimensões 0,20x0,10x0,08m a revestir baias de estacionamento, incluindo  traço seco com areia e cimento ao traço 1/1, tudo conforme  peças desenhadas e caderno de encargos.</t>
  </si>
  <si>
    <t>Fornecimento e aplicação de rega de colagem com emulsão betuminosa do tipo catiónico de rotura rápida – C60 BP4, aplicada à taxa de 0.50 Kg/m2 de betume residual.</t>
  </si>
  <si>
    <t>Remoção por fresagem do pavimento em betão betuminoso da faixa de rodagem com uma espessura de 6cm,  incluindo carga, transporte e descarga a operador de resíduos licenciado.</t>
  </si>
  <si>
    <t>Fornecimento e colocação da camada de desgaste em mistura betuminosa do tipo AC 14 surf (BB) com 0,06m de espessura após boa compactação, conforme as Condições Técnicas Especiais.</t>
  </si>
  <si>
    <t>2.5</t>
  </si>
  <si>
    <t>2.5.1</t>
  </si>
  <si>
    <t>2.5.2</t>
  </si>
  <si>
    <t>2.5.3</t>
  </si>
  <si>
    <t>2.5.4</t>
  </si>
  <si>
    <t>2.5.5</t>
  </si>
  <si>
    <t>2.5.6</t>
  </si>
  <si>
    <t>2.5.7</t>
  </si>
  <si>
    <t>2.6</t>
  </si>
  <si>
    <t>2.6.1</t>
  </si>
  <si>
    <t>2.6.1.1</t>
  </si>
  <si>
    <t>2.6.1.2</t>
  </si>
  <si>
    <t>2.6.1.3</t>
  </si>
  <si>
    <t>2.6.1.4</t>
  </si>
  <si>
    <t>2.6.1.5</t>
  </si>
  <si>
    <t>2.6.2</t>
  </si>
  <si>
    <t>2.6.2.1</t>
  </si>
  <si>
    <t>2.6.2.2</t>
  </si>
  <si>
    <t>2.6.2.3</t>
  </si>
  <si>
    <t>2.6.2.2.1</t>
  </si>
  <si>
    <t>2.6.2.2.2</t>
  </si>
  <si>
    <t>2.6.2.2.3</t>
  </si>
  <si>
    <t>2.6.2.2.4</t>
  </si>
  <si>
    <t>Marcações de cargas e descargas</t>
  </si>
  <si>
    <t>Simbolo em lugares cargas e descargas</t>
  </si>
  <si>
    <t>2.6.2.2.5</t>
  </si>
  <si>
    <t>Cedência de prioridade</t>
  </si>
  <si>
    <t>2.7</t>
  </si>
  <si>
    <t>Acerto de cotas de capacetes de válvulas e de tampas de caixas de saneamento, gás, água, drenagem pluvial, electricidade, telecomunicações, dados, TV, semáforos e outras em que se prevê a sua manutenção, incluindo fornecimento de tubos que sejam necessários e execução de todos os remates e eventuais contactos com as entidades gestoras desses equipamentos e todos os trabalhos  acessórios e complementares necessários</t>
  </si>
  <si>
    <r>
      <rPr>
        <sz val="10"/>
        <rFont val="Calibri"/>
        <family val="2"/>
      </rPr>
      <t>Substituição de tampas de caixas existentes que se encontrem danificadas, com fornecimento e assentamento, do tipo "rebaixado" ou de nível com o pavimento, incluindo preenchimento, no caso de rebaixadas, com material igual ao adjacente, aro, chapa metálica gravada indicativa da respectiva infra-estrutura e todos os trabalhos complementares necessários.</t>
    </r>
  </si>
  <si>
    <t>Construção de sumidouro com grelha, incluindo paredes em betão, laje de cobertura e soleiras  em betão armado, aro e grelha em ferro fundido da classe de resistência D400, remate do pavimento no aro metálico da grelha, escavação e aterro em terreno de qualquer natureza, remoção de excedentes do local conforme legislação em vigor, e todos os acessórios e trabalhos necessários à perfeita execução da tarefa e de acordo com as exigências da entidade gestora.</t>
  </si>
  <si>
    <t>Relocalização de sumidouro existente incluindo escavação, desmontagem completa de lajes, corpo e tampa, transporte para a novo local, escavação, aterros em ambos os locais em terreno de qualquer natureza, remoção de excedentes do local conforme legislação em vigor, aplicação de betão de limpeza para assentamento e montagem do sumidouro desmontado, tamponamento do ramal existente e execução de novo ramal e ligação ao colector mais próximo em tubagem de betão armado DN200mm com 15m e todos os acessórios e trabalhos necessários à perfeita execução da tarefa e de acordo com as exigências da entidade gestora.</t>
  </si>
  <si>
    <t>2.7.1</t>
  </si>
  <si>
    <t>2.7.2</t>
  </si>
  <si>
    <t>2.7.3</t>
  </si>
  <si>
    <t>2.7.4</t>
  </si>
  <si>
    <t>2.7.5</t>
  </si>
  <si>
    <t>Fornecimento e colocação de tubagem em PP corrugado SN8 de 200mm de diâmetro, incluindo abertura e tapamento de vala</t>
  </si>
  <si>
    <t>2.4.3</t>
  </si>
  <si>
    <t>2.4.4</t>
  </si>
  <si>
    <t>2.7.6</t>
  </si>
  <si>
    <t>3.1</t>
  </si>
  <si>
    <t>3.1.1</t>
  </si>
  <si>
    <t>3.1.2</t>
  </si>
  <si>
    <t>3.1.3</t>
  </si>
  <si>
    <t>3.2</t>
  </si>
  <si>
    <t>3.2.1</t>
  </si>
  <si>
    <t>3.2.2</t>
  </si>
  <si>
    <t>3.3</t>
  </si>
  <si>
    <t>3.3.1</t>
  </si>
  <si>
    <t>3.3.2</t>
  </si>
  <si>
    <t>3.3.3</t>
  </si>
  <si>
    <t>3.3.4</t>
  </si>
  <si>
    <t>3.3.5</t>
  </si>
  <si>
    <t>3.3.6</t>
  </si>
  <si>
    <t>3.4</t>
  </si>
  <si>
    <t>3.4.1</t>
  </si>
  <si>
    <t>3.4.2</t>
  </si>
  <si>
    <t>3.4.3</t>
  </si>
  <si>
    <t>3.4.4</t>
  </si>
  <si>
    <t>3.5</t>
  </si>
  <si>
    <t>3.5.1</t>
  </si>
  <si>
    <t>3.6</t>
  </si>
  <si>
    <t>3.6.1</t>
  </si>
  <si>
    <t>3.7</t>
  </si>
  <si>
    <t>3.7.1</t>
  </si>
  <si>
    <t>3.7.2</t>
  </si>
  <si>
    <t xml:space="preserve">                                                           TOTAL </t>
  </si>
  <si>
    <t>2.8</t>
  </si>
  <si>
    <t>2.8.1</t>
  </si>
  <si>
    <t>2.8.2</t>
  </si>
  <si>
    <t>Po - Platanus orientalis</t>
  </si>
  <si>
    <t>2.9</t>
  </si>
  <si>
    <t>Mobiliário Urbano</t>
  </si>
  <si>
    <t>2.9.1</t>
  </si>
  <si>
    <t>2.9.2</t>
  </si>
  <si>
    <t>Plantação de Árvores, Arbustos e Sementeiras</t>
  </si>
  <si>
    <t>2.7.7</t>
  </si>
  <si>
    <t>2.7.8</t>
  </si>
  <si>
    <t>3.8</t>
  </si>
  <si>
    <t>3.8.1</t>
  </si>
  <si>
    <t>3.8.2</t>
  </si>
  <si>
    <t>3.8.3</t>
  </si>
  <si>
    <r>
      <t xml:space="preserve">Fornecimento e assentamento de </t>
    </r>
    <r>
      <rPr>
        <sz val="10"/>
        <rFont val="Calibri"/>
        <family val="2"/>
      </rPr>
      <t>pavimento de alerta podotáctil pitonado em betão préfabricado, com 0,40m x 0,40m x 0,06m, com superfície de textura antiderrapante e cor cinza escura, pitonada em conformidade com o DL 163/2006, assentamento e juntas com traço seco de cimento e areia fina 1:3, incluindo todos os trabalhos acessórios e complementares necessários</t>
    </r>
  </si>
  <si>
    <t>RUA DR. DOMINGOS CAMPOS</t>
  </si>
  <si>
    <t>3.5.1.1</t>
  </si>
  <si>
    <t>3.5.1.2</t>
  </si>
  <si>
    <t>3.5.1.3</t>
  </si>
  <si>
    <t>3.5.1.4</t>
  </si>
  <si>
    <t>3.5.1.5</t>
  </si>
  <si>
    <t>3.5.1.6</t>
  </si>
  <si>
    <t>3.5.1.7</t>
  </si>
  <si>
    <t>3.6.2</t>
  </si>
  <si>
    <t>3.6.3</t>
  </si>
  <si>
    <t>3.6.4</t>
  </si>
  <si>
    <t>3.6.5</t>
  </si>
  <si>
    <t>3.6.6</t>
  </si>
  <si>
    <t>3.6.8</t>
  </si>
  <si>
    <t>1.4</t>
  </si>
  <si>
    <t>2.7.9</t>
  </si>
  <si>
    <t>1.1</t>
  </si>
  <si>
    <t>1.2</t>
  </si>
  <si>
    <t>1.3</t>
  </si>
  <si>
    <t xml:space="preserve">Remoção do betão betuminoso existente em parte da faixa de rodagem para execução da baia de estacionamento,  incluindo carga,   transporte e descarga nos estaleirios a Câmara Municipal. </t>
  </si>
  <si>
    <t>2.9.3</t>
  </si>
  <si>
    <t>3.8.4</t>
  </si>
  <si>
    <t>AVENIDA CIDADE DE ORENSE</t>
  </si>
  <si>
    <t>Fornecimento e assentamento de rampas de transição de cotas de pavimento, em bloco de granito cinza, bujardado a pico fino, de dimensões 0,20m (alt.) x 0,50m (larg.) x 1,25m (compr.), assente sobre fundação contínua de betão C16/20 com 0,20m de espessura com malhasol CQ30 e betão de limpeza, incluindo abertura de caixa, bem como todos os trabalhos de mão de obra, acessórios e meios de elevação necessários à sua boa execução,  tudo conforme  peças desenhadas do projeto e caderno de encargos.</t>
  </si>
  <si>
    <t xml:space="preserve">Abertura de caixa, com escavação do material existente com 0,30m de profundidade, incluindo a remoção de material escavado, carga, transporte e encaminhamento  a operador de resíduos licenciado. </t>
  </si>
  <si>
    <t>2.3.8</t>
  </si>
  <si>
    <t>2.5.8</t>
  </si>
  <si>
    <t>Execução de muretes em betão armado C20/25, A400, incluindo abertura de caboucos, fundação, cofragem e escoramento, tudo conforme pormenor desenhado.</t>
  </si>
  <si>
    <t>Fornecimento e execução de degraus em granito com a secção 160x350x1200 a formar escadas, tudo confome promeor desenhado.</t>
  </si>
  <si>
    <t>Fornecimento e instalação de guardas em ferro. Tudo conforme pormenor desenhado.</t>
  </si>
  <si>
    <t xml:space="preserve">Fornecimento e instalação de caneletes em betão polimerico com grelhas em ferro fundido B125, tipo "ACO" MODELO "SELF 100" com 100mm de largura, incluindo abertura de cabouco, argamassa de  assentamento e ligação ao sumidouro mais próximo com tubo pvc di diâmetro 75mm </t>
  </si>
  <si>
    <t>2.7.10</t>
  </si>
  <si>
    <t>Execução de canteiros em perpianho de granito,  com a espessura de 0,15m, a altura vaiável de 0,25m a 0,70m  e comprimento de 1,00m, de segmento recto, assentes sobre fundação contínua de betão simples (C20/25 A400) de 0,40mx0,50m, incluindo abertura de caixa, respectiva regularização e todos os materiais e trabalhos necessários conforme  peças desenhadas.</t>
  </si>
  <si>
    <t>2.8.1.1</t>
  </si>
  <si>
    <t>3.3.7</t>
  </si>
  <si>
    <r>
      <t xml:space="preserve">Fornecimento e assentamento de </t>
    </r>
    <r>
      <rPr>
        <sz val="10"/>
        <rFont val="Calibri"/>
        <family val="2"/>
      </rPr>
      <t>pavimento de alerta podotáctil pitonado em betão préfabricado, com 0,10m x 0,10m x 0,084m, com superfície de textura antiderrapante e cor cinza escura, pitonada em conformidade com o DL 163/2006, assentamento e juntas com traço seco de cimento e areia fina 1:3, incluindo todos os trabalhos acessórios e complementares necessários</t>
    </r>
  </si>
  <si>
    <r>
      <t xml:space="preserve">Fornecimento e assentamento de </t>
    </r>
    <r>
      <rPr>
        <sz val="10"/>
        <rFont val="Calibri"/>
        <family val="2"/>
      </rPr>
      <t>pavimento de alerta podotáctil direccional (estriado) em betão préfabricado, com 0,40m x 0,40m x 0,06m de espessura, com superfície de textura antiderrapante e cor cinza escura, estriada em conformidade com o DL 163/2006, assentamento e juntas com traço seco de cimento e areia fina 1:3, incluindo todos os trabalhos acessórios e complementares necessários</t>
    </r>
  </si>
  <si>
    <t>3.4.5</t>
  </si>
  <si>
    <t>3.6.9</t>
  </si>
  <si>
    <t>3.7.1.1</t>
  </si>
  <si>
    <t>2.9.4</t>
  </si>
  <si>
    <t>Reposicionamento de coluna de iluminação pública existente, incluindo a adaptação e eventual prolongamento das redes elétricas existentes, ligações à terra, acessórios de ligação, carga e transporte de eventuais produtos sobrantes a operador de resíduos licenciado.</t>
  </si>
  <si>
    <r>
      <t xml:space="preserve">Fornecimento e assentamento de </t>
    </r>
    <r>
      <rPr>
        <sz val="10"/>
        <rFont val="Calibri"/>
        <family val="2"/>
      </rPr>
      <t>pavimento de encaminhamento podotáctil direccional (listado e liso) em betão préfabricado, com 0,40m x 0,40m x 0,06m de espessura, com superfície de textura antiderrapante e cor cinza escura, estriada em conformidade com o DL 163/2006, assentamento e juntas com traço seco de cimento e areia fina 1:3, incluindo todos os trabalhos acessórios e complementares necessários</t>
    </r>
  </si>
  <si>
    <t>Fornecimento e colocação blcos de betão pré-fabricado com as dimensões 0,20x0,10x0,08m de cor cinza escuro a revestir baias de estacionamento, incluindo  traço seco com areia e cimento ao traço 1/1, tudo conforme  peças desenhadas e caderno de encargos.</t>
  </si>
  <si>
    <t>Fornecimento e colocação blocos de betão pré-fabricado com as dimensões 0,20x0,10x0,08m de cor branca e negra a revestir passadeiras, incluindo  traço seco com areia e cimento ao traço 1/1, tudo conforme  peças desenhadas e caderno de encargos.</t>
  </si>
  <si>
    <t>Fornecimento e colocação bolcos de betão pré-fabricado com as dimensões 0,20x0,10x0,06m de cor cinza claro a revestir os passeios, incluindo  traço seco com areia e cimento ao traço 1/1, tudo conforme  peças desenhadas e caderno de encargos.</t>
  </si>
  <si>
    <t>Fornecimento e colocação blocos de betão pré-fabricado com as dimensões 0,20x0,10x0,08m de cor cinza claro a revestir os passeios na entrada de garagens, incluindo  traço seco com areia e cimento ao traço 1/1, tudo conforme  peças desenhadas e caderno de encargos.</t>
  </si>
  <si>
    <t>Fornecimento e colocação blocos de betão pré-fabricado com as dimensões 0,20x0,10x0,06m de cor cinza claro a revestir os passeios, incluindo  traço seco com areia e cimento ao traço 1/1, tudo conforme  peças desenhadas e caderno de encargos.</t>
  </si>
  <si>
    <t>M A P A   D E    T R A B A L H O S   E   Q U A N T I D A D E S</t>
  </si>
  <si>
    <t>EMPREITADA: Requalificação de Arruamentos</t>
  </si>
  <si>
    <t xml:space="preserve">Tratando-se de um contrato com intenção de candidatura a fundos comunitários, e considerando as metas de execução definidas ao abrigo do programa Regional NORTE2030, que regra geral, definem que as operações têm de apresentar uma taxa de execução igual ou superior a 30 % até 30 de setembro de 2025, deve a concorrente considerar os encargos decorrentes de uma possível solicitação de adiantamento ao abrigo do Artigo 292º do CCP, por forma a garantir essa meta estabelecida. ou superior a 30 %, deve a concorrente considerar os encargos decorrentes de uma possivel solicitação de adiantamento ao abrigo do Artigo 292º do CCP, por forma a garantir essa meta estabelecida. </t>
  </si>
  <si>
    <t>IVA</t>
  </si>
  <si>
    <r>
      <t>LOCALIZAÇÃO:</t>
    </r>
    <r>
      <rPr>
        <sz val="14"/>
        <rFont val="Century Gothic"/>
        <family val="2"/>
      </rPr>
      <t xml:space="preserve"> Av. Cidade de Orense, Rua Dr. Domingos Campos - Vila Real</t>
    </r>
  </si>
  <si>
    <r>
      <rPr>
        <b/>
        <sz val="10"/>
        <rFont val="Century Gothic"/>
        <family val="2"/>
      </rPr>
      <t>Estaleiro</t>
    </r>
    <r>
      <rPr>
        <sz val="10"/>
        <rFont val="Century Gothic"/>
        <family val="2"/>
      </rPr>
      <t>: Fornecimento, montagem, construção, desmontagem e demolição de estaleiro e sua manutenção, gestão, exploração, conservação e limpeza do local da obra;</t>
    </r>
  </si>
  <si>
    <r>
      <rPr>
        <b/>
        <sz val="10"/>
        <rFont val="Century Gothic"/>
        <family val="2"/>
      </rPr>
      <t>Plano de Segurança e Saúde</t>
    </r>
    <r>
      <rPr>
        <sz val="10"/>
        <rFont val="Century Gothic"/>
        <family val="2"/>
      </rPr>
      <t>: Implementação e manutenção do Plano de Segurança, Higiene e Saúde no estaleiro de obra, nos termos da legislação em vigor;</t>
    </r>
  </si>
  <si>
    <r>
      <rPr>
        <b/>
        <sz val="10"/>
        <rFont val="Century Gothic"/>
        <family val="2"/>
      </rPr>
      <t>Plano de Gestão de Resíduos de Construção e Demolição</t>
    </r>
    <r>
      <rPr>
        <sz val="10"/>
        <rFont val="Century Gothic"/>
        <family val="2"/>
      </rPr>
      <t>: Execução e implementação do Plano de Gestão de Resíduos de Construção e Demolição, nos termos da legislação em vigor;</t>
    </r>
  </si>
  <si>
    <r>
      <rPr>
        <b/>
        <sz val="10"/>
        <rFont val="Century Gothic"/>
        <family val="2"/>
      </rPr>
      <t>Bancos</t>
    </r>
    <r>
      <rPr>
        <sz val="10"/>
        <rFont val="Century Gothic"/>
        <family val="2"/>
      </rPr>
      <t>: Fornecimento, montagem e fixação em maciço de betão simples, de banco tipo ou equivalente Larus modelo Parque da Cidade do Porto, incluindo mão-de-obra e todos os trabalhos complementares.</t>
    </r>
  </si>
  <si>
    <r>
      <rPr>
        <b/>
        <sz val="10"/>
        <rFont val="Century Gothic"/>
        <family val="2"/>
      </rPr>
      <t>Papeleiras</t>
    </r>
    <r>
      <rPr>
        <sz val="10"/>
        <rFont val="Century Gothic"/>
        <family val="2"/>
      </rPr>
      <t>: Fornecimento, montagem e fixação em maciço de betão simples, de papeleira tipo ou equivalente a Larus, modelo Urbus, capacidade 32L, incluindo mão-de-obra e todos os trabalhos complementares.</t>
    </r>
  </si>
  <si>
    <r>
      <rPr>
        <b/>
        <sz val="10"/>
        <rFont val="Century Gothic"/>
        <family val="2"/>
      </rPr>
      <t xml:space="preserve">Coluna de iluminação: </t>
    </r>
    <r>
      <rPr>
        <sz val="10"/>
        <rFont val="Century Gothic"/>
        <family val="2"/>
      </rPr>
      <t>Fornecimento e instalação de coluna metálica, por enterramento direto no solo, com altura útil de 4m, cor RAL 9017, equipada com portinhola e seccionadores-fusíveis de classe II, incluindo Luminária LED galvanizada de cor RAL 9017 do tipo Piano Mini, ou equivalente, de 24 HP LED / 500mA, com programação do tipo Diming ou equivalente, perfil de regulação 3 níveis, bem como todos os trabalhos, mão-de-obra e todos os acessórios necessários.</t>
    </r>
  </si>
  <si>
    <r>
      <rPr>
        <b/>
        <sz val="10"/>
        <rFont val="Century Gothic"/>
        <family val="2"/>
      </rPr>
      <t>Bancos</t>
    </r>
    <r>
      <rPr>
        <sz val="10"/>
        <rFont val="Century Gothic"/>
        <family val="2"/>
      </rPr>
      <t>: Fornecimento, montagem e fixação em maciço de betão simples, de banco tipo ou equivalente Larus modelo Parque da Cidade do Porto, incluindo mão-de-obra e todos os trabalhos complementares;</t>
    </r>
  </si>
  <si>
    <r>
      <rPr>
        <b/>
        <sz val="10"/>
        <rFont val="Century Gothic"/>
        <family val="2"/>
      </rPr>
      <t>Papeleiras</t>
    </r>
    <r>
      <rPr>
        <sz val="10"/>
        <rFont val="Century Gothic"/>
        <family val="2"/>
      </rPr>
      <t>: Fornecimento, montagem e fixação em maciço de betão simples, de papeleira tipo ou equivalente a Larus, modelo Urbus, capacidade 32L, incluindo mão-de-obra e todos os trabalhos complementares;</t>
    </r>
  </si>
  <si>
    <r>
      <rPr>
        <b/>
        <sz val="10"/>
        <rFont val="Century Gothic"/>
        <family val="2"/>
      </rPr>
      <t>Ecoponto</t>
    </r>
    <r>
      <rPr>
        <sz val="10"/>
        <rFont val="Century Gothic"/>
        <family val="2"/>
      </rPr>
      <t>: Fornecimento e colocação de 4 contentores subterrâneos para resíduos seletivos e indiferenciados do tipo "Sotkon" modelo Apto, ou equivalente, constituido por 1 contentor para vidro de 3m3, 1 contentor  para embalagens de 5m3, 1 contentor para papel/cartão de 5m3 e 1 contentor para indiferenciados de 5m3, incluindo escavação em abertura de fossos, carga, transporte e carga de material sobrante a operador de residuos licenciado, compactação do fundo de caixa, execução de soleira em betão, colocação de cubas em betão pré-fabricado, colocação de contentores subterrâneos metálicos, enchimento dos espaços entre o fosso e as cubas com gravilha, execução do pavimento na envolvente, plataforma de segurança para cada contentor com amortecedores a gás. Marcos de deposição retangulares, modelo "Wido" em inox 316 e  todos os acessórios necessários, de acordo com as indicações e especificações técnicas do fabricante, todos os trabalhos de construção civil inerentes à execução integral do mesmo, bem como todos os remates necessários a um perfeito acabamento e funcionamento, conforme indicado no caderno de encargos e peças desenhadas.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</si>
</sst>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#,##0.00\ [$€-1]"/>
    <numFmt numFmtId="167" formatCode="_-* #,##0.00\ [$€-1]_-;\-* #,##0.00\ [$€-1]_-;_-* &quot;-&quot;??\ [$€-1]_-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sz val="8"/>
      <color rgb="FFFF0000"/>
      <name val="Century Gothic"/>
      <family val="2"/>
    </font>
    <font>
      <b/>
      <sz val="10.5"/>
      <name val="Century Gothic"/>
      <family val="2"/>
    </font>
    <font>
      <b/>
      <sz val="10"/>
      <name val="Arial"/>
      <family val="2"/>
    </font>
    <font>
      <sz val="10"/>
      <name val="MS Sans Serif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2"/>
      <name val="Calibri"/>
      <family val="2"/>
      <scheme val="minor"/>
    </font>
    <font>
      <b/>
      <sz val="16"/>
      <name val="Century Gothic"/>
      <family val="2"/>
    </font>
    <font>
      <sz val="16"/>
      <name val="Century Gothic"/>
      <family val="2"/>
    </font>
    <font>
      <b/>
      <sz val="20"/>
      <name val="Century Gothic"/>
      <family val="2"/>
    </font>
    <font>
      <b/>
      <sz val="14"/>
      <color rgb="FFFF0000"/>
      <name val="Century Gothic"/>
      <family val="2"/>
    </font>
    <font>
      <b/>
      <sz val="18"/>
      <color rgb="FFFF0000"/>
      <name val="Century Gothic"/>
      <family val="2"/>
    </font>
    <font>
      <b/>
      <sz val="14"/>
      <name val="Century Gothic"/>
      <family val="2"/>
    </font>
    <font>
      <sz val="14"/>
      <name val="Century Gothic"/>
      <family val="2"/>
    </font>
    <font>
      <i/>
      <sz val="10"/>
      <name val="Century Gothic"/>
      <family val="2"/>
    </font>
    <font>
      <sz val="10"/>
      <name val="Arial"/>
    </font>
    <font>
      <sz val="14"/>
      <color rgb="FFFF0000"/>
      <name val="Century Gothic"/>
      <family val="2"/>
    </font>
    <font>
      <sz val="16"/>
      <color rgb="FFFF000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167" fontId="11" fillId="0" borderId="0" applyFont="0" applyFill="0" applyBorder="0" applyAlignment="0" applyProtection="0"/>
    <xf numFmtId="44" fontId="26" fillId="0" borderId="0" applyFont="0" applyFill="0" applyBorder="0" applyAlignment="0" applyProtection="0"/>
  </cellStyleXfs>
  <cellXfs count="136">
    <xf numFmtId="0" fontId="0" fillId="0" borderId="0" xfId="0"/>
    <xf numFmtId="165" fontId="5" fillId="0" borderId="25" xfId="1" applyNumberFormat="1" applyFont="1" applyBorder="1" applyAlignment="1">
      <alignment horizontal="right" wrapText="1"/>
    </xf>
    <xf numFmtId="165" fontId="5" fillId="0" borderId="31" xfId="1" applyNumberFormat="1" applyFont="1" applyBorder="1" applyAlignment="1">
      <alignment horizontal="right" wrapText="1"/>
    </xf>
    <xf numFmtId="165" fontId="5" fillId="0" borderId="33" xfId="1" applyNumberFormat="1" applyFont="1" applyBorder="1" applyAlignment="1">
      <alignment horizontal="right" wrapText="1"/>
    </xf>
    <xf numFmtId="0" fontId="4" fillId="0" borderId="9" xfId="1" applyFont="1" applyBorder="1" applyAlignment="1">
      <alignment horizontal="justify" vertical="justify" wrapText="1"/>
    </xf>
    <xf numFmtId="0" fontId="12" fillId="4" borderId="35" xfId="0" applyFont="1" applyFill="1" applyBorder="1" applyAlignment="1">
      <alignment horizontal="justify" vertical="justify" wrapText="1"/>
    </xf>
    <xf numFmtId="2" fontId="5" fillId="0" borderId="25" xfId="1" applyNumberFormat="1" applyFont="1" applyBorder="1" applyAlignment="1">
      <alignment horizontal="justify" vertical="justify" wrapText="1"/>
    </xf>
    <xf numFmtId="0" fontId="12" fillId="4" borderId="36" xfId="0" applyFont="1" applyFill="1" applyBorder="1" applyAlignment="1">
      <alignment horizontal="justify" vertical="justify" wrapText="1"/>
    </xf>
    <xf numFmtId="2" fontId="18" fillId="2" borderId="11" xfId="1" applyNumberFormat="1" applyFont="1" applyFill="1" applyBorder="1" applyAlignment="1">
      <alignment horizontal="justify" vertical="justify" wrapText="1"/>
    </xf>
    <xf numFmtId="0" fontId="4" fillId="0" borderId="0" xfId="1" applyFont="1" applyAlignment="1">
      <alignment horizontal="justify" vertical="justify" wrapText="1"/>
    </xf>
    <xf numFmtId="2" fontId="14" fillId="3" borderId="25" xfId="1" applyNumberFormat="1" applyFont="1" applyFill="1" applyBorder="1" applyAlignment="1">
      <alignment horizontal="justify" vertical="justify" wrapText="1"/>
    </xf>
    <xf numFmtId="2" fontId="6" fillId="0" borderId="22" xfId="1" applyNumberFormat="1" applyFont="1" applyBorder="1" applyAlignment="1">
      <alignment horizontal="justify" vertical="justify" wrapText="1"/>
    </xf>
    <xf numFmtId="2" fontId="14" fillId="0" borderId="31" xfId="1" applyNumberFormat="1" applyFont="1" applyBorder="1" applyAlignment="1">
      <alignment horizontal="justify" vertical="justify" wrapText="1"/>
    </xf>
    <xf numFmtId="2" fontId="14" fillId="0" borderId="28" xfId="1" applyNumberFormat="1" applyFont="1" applyBorder="1" applyAlignment="1">
      <alignment horizontal="justify" vertical="justify" wrapText="1"/>
    </xf>
    <xf numFmtId="2" fontId="14" fillId="3" borderId="31" xfId="1" applyNumberFormat="1" applyFont="1" applyFill="1" applyBorder="1" applyAlignment="1">
      <alignment horizontal="justify" vertical="justify" wrapText="1"/>
    </xf>
    <xf numFmtId="2" fontId="14" fillId="3" borderId="33" xfId="1" applyNumberFormat="1" applyFont="1" applyFill="1" applyBorder="1" applyAlignment="1">
      <alignment horizontal="justify" vertical="justify" wrapText="1"/>
    </xf>
    <xf numFmtId="2" fontId="14" fillId="0" borderId="25" xfId="1" applyNumberFormat="1" applyFont="1" applyBorder="1" applyAlignment="1">
      <alignment horizontal="justify" vertical="justify" wrapText="1"/>
    </xf>
    <xf numFmtId="2" fontId="14" fillId="0" borderId="33" xfId="1" applyNumberFormat="1" applyFont="1" applyBorder="1" applyAlignment="1">
      <alignment horizontal="justify" vertical="justify" wrapText="1"/>
    </xf>
    <xf numFmtId="2" fontId="6" fillId="4" borderId="25" xfId="1" applyNumberFormat="1" applyFont="1" applyFill="1" applyBorder="1" applyAlignment="1">
      <alignment horizontal="justify" vertical="justify" wrapText="1"/>
    </xf>
    <xf numFmtId="2" fontId="25" fillId="0" borderId="25" xfId="1" applyNumberFormat="1" applyFont="1" applyBorder="1" applyAlignment="1">
      <alignment horizontal="justify" vertical="justify" wrapText="1"/>
    </xf>
    <xf numFmtId="0" fontId="4" fillId="0" borderId="8" xfId="1" applyFont="1" applyBorder="1" applyAlignment="1">
      <alignment horizontal="justify" vertical="justify" wrapText="1"/>
    </xf>
    <xf numFmtId="0" fontId="5" fillId="0" borderId="9" xfId="1" applyFont="1" applyBorder="1" applyAlignment="1">
      <alignment horizontal="justify" vertical="justify" wrapText="1"/>
    </xf>
    <xf numFmtId="0" fontId="4" fillId="3" borderId="9" xfId="1" applyFont="1" applyFill="1" applyBorder="1" applyAlignment="1">
      <alignment horizontal="justify" vertical="justify" wrapText="1"/>
    </xf>
    <xf numFmtId="0" fontId="4" fillId="0" borderId="10" xfId="1" applyFont="1" applyBorder="1" applyAlignment="1">
      <alignment horizontal="justify" vertical="justify" wrapText="1"/>
    </xf>
    <xf numFmtId="0" fontId="5" fillId="0" borderId="0" xfId="1" applyFont="1" applyAlignment="1">
      <alignment horizontal="justify" vertical="justify" wrapText="1"/>
    </xf>
    <xf numFmtId="0" fontId="8" fillId="0" borderId="0" xfId="0" applyFont="1" applyAlignment="1">
      <alignment horizontal="justify" vertical="justify" wrapText="1"/>
    </xf>
    <xf numFmtId="0" fontId="7" fillId="2" borderId="5" xfId="1" applyFont="1" applyFill="1" applyBorder="1" applyAlignment="1">
      <alignment horizontal="justify" vertical="justify" wrapText="1"/>
    </xf>
    <xf numFmtId="2" fontId="7" fillId="2" borderId="11" xfId="1" applyNumberFormat="1" applyFont="1" applyFill="1" applyBorder="1" applyAlignment="1">
      <alignment horizontal="justify" vertical="justify" wrapText="1"/>
    </xf>
    <xf numFmtId="2" fontId="7" fillId="2" borderId="18" xfId="1" applyNumberFormat="1" applyFont="1" applyFill="1" applyBorder="1" applyAlignment="1">
      <alignment horizontal="justify" vertical="justify" wrapText="1"/>
    </xf>
    <xf numFmtId="165" fontId="7" fillId="2" borderId="7" xfId="1" applyNumberFormat="1" applyFont="1" applyFill="1" applyBorder="1" applyAlignment="1">
      <alignment horizontal="justify" vertical="justify" wrapText="1"/>
    </xf>
    <xf numFmtId="0" fontId="6" fillId="0" borderId="13" xfId="1" applyFont="1" applyBorder="1" applyAlignment="1">
      <alignment horizontal="justify" vertical="justify" wrapText="1"/>
    </xf>
    <xf numFmtId="0" fontId="5" fillId="0" borderId="2" xfId="1" applyFont="1" applyBorder="1" applyAlignment="1">
      <alignment horizontal="justify" vertical="justify" wrapText="1"/>
    </xf>
    <xf numFmtId="165" fontId="5" fillId="3" borderId="2" xfId="1" applyNumberFormat="1" applyFont="1" applyFill="1" applyBorder="1" applyAlignment="1">
      <alignment horizontal="justify" vertical="justify" wrapText="1"/>
    </xf>
    <xf numFmtId="0" fontId="5" fillId="0" borderId="3" xfId="1" applyFont="1" applyBorder="1" applyAlignment="1">
      <alignment horizontal="justify" vertical="justify" wrapText="1"/>
    </xf>
    <xf numFmtId="0" fontId="6" fillId="2" borderId="5" xfId="1" applyFont="1" applyFill="1" applyBorder="1" applyAlignment="1">
      <alignment horizontal="justify" vertical="justify" wrapText="1"/>
    </xf>
    <xf numFmtId="165" fontId="22" fillId="7" borderId="0" xfId="1" applyNumberFormat="1" applyFont="1" applyFill="1" applyAlignment="1">
      <alignment horizontal="justify" vertical="justify" wrapText="1"/>
    </xf>
    <xf numFmtId="0" fontId="6" fillId="0" borderId="21" xfId="1" applyFont="1" applyBorder="1" applyAlignment="1">
      <alignment horizontal="justify" vertical="justify" wrapText="1"/>
    </xf>
    <xf numFmtId="2" fontId="5" fillId="0" borderId="22" xfId="1" applyNumberFormat="1" applyFont="1" applyBorder="1" applyAlignment="1">
      <alignment horizontal="justify" vertical="justify" wrapText="1"/>
    </xf>
    <xf numFmtId="4" fontId="5" fillId="0" borderId="22" xfId="1" applyNumberFormat="1" applyFont="1" applyBorder="1" applyAlignment="1">
      <alignment horizontal="justify" vertical="justify" wrapText="1"/>
    </xf>
    <xf numFmtId="2" fontId="5" fillId="0" borderId="23" xfId="1" applyNumberFormat="1" applyFont="1" applyBorder="1" applyAlignment="1">
      <alignment horizontal="justify" vertical="justify" wrapText="1"/>
    </xf>
    <xf numFmtId="0" fontId="14" fillId="0" borderId="24" xfId="0" applyFont="1" applyBorder="1" applyAlignment="1">
      <alignment horizontal="justify" vertical="justify" wrapText="1"/>
    </xf>
    <xf numFmtId="2" fontId="16" fillId="3" borderId="25" xfId="1" applyNumberFormat="1" applyFont="1" applyFill="1" applyBorder="1" applyAlignment="1">
      <alignment horizontal="justify" vertical="justify" wrapText="1"/>
    </xf>
    <xf numFmtId="4" fontId="16" fillId="3" borderId="25" xfId="1" applyNumberFormat="1" applyFont="1" applyFill="1" applyBorder="1" applyAlignment="1">
      <alignment horizontal="justify" vertical="justify" wrapText="1"/>
    </xf>
    <xf numFmtId="165" fontId="16" fillId="0" borderId="25" xfId="1" applyNumberFormat="1" applyFont="1" applyBorder="1" applyAlignment="1">
      <alignment horizontal="justify" vertical="justify" wrapText="1"/>
    </xf>
    <xf numFmtId="165" fontId="16" fillId="3" borderId="26" xfId="1" applyNumberFormat="1" applyFont="1" applyFill="1" applyBorder="1" applyAlignment="1">
      <alignment horizontal="justify" vertical="justify" wrapText="1"/>
    </xf>
    <xf numFmtId="2" fontId="16" fillId="0" borderId="31" xfId="1" applyNumberFormat="1" applyFont="1" applyBorder="1" applyAlignment="1">
      <alignment horizontal="justify" vertical="justify" wrapText="1"/>
    </xf>
    <xf numFmtId="4" fontId="16" fillId="0" borderId="31" xfId="1" applyNumberFormat="1" applyFont="1" applyBorder="1" applyAlignment="1">
      <alignment horizontal="justify" vertical="justify" wrapText="1"/>
    </xf>
    <xf numFmtId="165" fontId="16" fillId="0" borderId="31" xfId="1" applyNumberFormat="1" applyFont="1" applyBorder="1" applyAlignment="1">
      <alignment horizontal="justify" vertical="justify" wrapText="1"/>
    </xf>
    <xf numFmtId="0" fontId="6" fillId="0" borderId="27" xfId="1" applyFont="1" applyBorder="1" applyAlignment="1">
      <alignment horizontal="justify" vertical="justify" wrapText="1"/>
    </xf>
    <xf numFmtId="2" fontId="16" fillId="0" borderId="28" xfId="1" applyNumberFormat="1" applyFont="1" applyBorder="1" applyAlignment="1">
      <alignment horizontal="justify" vertical="justify" wrapText="1"/>
    </xf>
    <xf numFmtId="4" fontId="16" fillId="0" borderId="28" xfId="1" applyNumberFormat="1" applyFont="1" applyBorder="1" applyAlignment="1">
      <alignment horizontal="justify" vertical="justify" wrapText="1"/>
    </xf>
    <xf numFmtId="165" fontId="16" fillId="0" borderId="29" xfId="1" applyNumberFormat="1" applyFont="1" applyBorder="1" applyAlignment="1">
      <alignment horizontal="justify" vertical="justify" wrapText="1"/>
    </xf>
    <xf numFmtId="2" fontId="15" fillId="2" borderId="11" xfId="1" applyNumberFormat="1" applyFont="1" applyFill="1" applyBorder="1" applyAlignment="1">
      <alignment horizontal="justify" vertical="justify" wrapText="1"/>
    </xf>
    <xf numFmtId="2" fontId="15" fillId="2" borderId="18" xfId="1" applyNumberFormat="1" applyFont="1" applyFill="1" applyBorder="1" applyAlignment="1">
      <alignment horizontal="justify" vertical="justify" wrapText="1"/>
    </xf>
    <xf numFmtId="165" fontId="15" fillId="2" borderId="7" xfId="1" applyNumberFormat="1" applyFont="1" applyFill="1" applyBorder="1" applyAlignment="1">
      <alignment horizontal="justify" vertical="justify" wrapText="1"/>
    </xf>
    <xf numFmtId="0" fontId="6" fillId="4" borderId="24" xfId="0" applyFont="1" applyFill="1" applyBorder="1" applyAlignment="1">
      <alignment horizontal="justify" vertical="justify" wrapText="1"/>
    </xf>
    <xf numFmtId="4" fontId="16" fillId="4" borderId="22" xfId="1" applyNumberFormat="1" applyFont="1" applyFill="1" applyBorder="1" applyAlignment="1">
      <alignment horizontal="justify" vertical="justify" wrapText="1"/>
    </xf>
    <xf numFmtId="4" fontId="16" fillId="4" borderId="23" xfId="1" applyNumberFormat="1" applyFont="1" applyFill="1" applyBorder="1" applyAlignment="1">
      <alignment horizontal="justify" vertical="justify" wrapText="1"/>
    </xf>
    <xf numFmtId="0" fontId="14" fillId="0" borderId="30" xfId="0" applyFont="1" applyBorder="1" applyAlignment="1">
      <alignment horizontal="justify" vertical="justify" wrapText="1"/>
    </xf>
    <xf numFmtId="2" fontId="16" fillId="3" borderId="31" xfId="1" applyNumberFormat="1" applyFont="1" applyFill="1" applyBorder="1" applyAlignment="1">
      <alignment horizontal="justify" vertical="justify" wrapText="1"/>
    </xf>
    <xf numFmtId="4" fontId="16" fillId="3" borderId="31" xfId="1" applyNumberFormat="1" applyFont="1" applyFill="1" applyBorder="1" applyAlignment="1">
      <alignment horizontal="justify" vertical="justify" wrapText="1"/>
    </xf>
    <xf numFmtId="4" fontId="16" fillId="4" borderId="25" xfId="1" applyNumberFormat="1" applyFont="1" applyFill="1" applyBorder="1" applyAlignment="1">
      <alignment horizontal="justify" vertical="justify" wrapText="1"/>
    </xf>
    <xf numFmtId="4" fontId="16" fillId="4" borderId="26" xfId="1" applyNumberFormat="1" applyFont="1" applyFill="1" applyBorder="1" applyAlignment="1">
      <alignment horizontal="justify" vertical="justify" wrapText="1"/>
    </xf>
    <xf numFmtId="0" fontId="14" fillId="0" borderId="32" xfId="0" applyFont="1" applyBorder="1" applyAlignment="1">
      <alignment horizontal="justify" vertical="justify" wrapText="1"/>
    </xf>
    <xf numFmtId="2" fontId="16" fillId="3" borderId="33" xfId="1" applyNumberFormat="1" applyFont="1" applyFill="1" applyBorder="1" applyAlignment="1">
      <alignment horizontal="justify" vertical="justify" wrapText="1"/>
    </xf>
    <xf numFmtId="4" fontId="16" fillId="3" borderId="33" xfId="1" applyNumberFormat="1" applyFont="1" applyFill="1" applyBorder="1" applyAlignment="1">
      <alignment horizontal="justify" vertical="justify" wrapText="1"/>
    </xf>
    <xf numFmtId="165" fontId="16" fillId="0" borderId="33" xfId="1" applyNumberFormat="1" applyFont="1" applyBorder="1" applyAlignment="1">
      <alignment horizontal="justify" vertical="justify" wrapText="1"/>
    </xf>
    <xf numFmtId="165" fontId="16" fillId="3" borderId="34" xfId="1" applyNumberFormat="1" applyFont="1" applyFill="1" applyBorder="1" applyAlignment="1">
      <alignment horizontal="justify" vertical="justify" wrapText="1"/>
    </xf>
    <xf numFmtId="4" fontId="16" fillId="0" borderId="25" xfId="1" applyNumberFormat="1" applyFont="1" applyBorder="1" applyAlignment="1">
      <alignment horizontal="justify" vertical="justify" wrapText="1"/>
    </xf>
    <xf numFmtId="165" fontId="16" fillId="4" borderId="34" xfId="1" applyNumberFormat="1" applyFont="1" applyFill="1" applyBorder="1" applyAlignment="1">
      <alignment horizontal="justify" vertical="justify" wrapText="1"/>
    </xf>
    <xf numFmtId="4" fontId="16" fillId="0" borderId="33" xfId="1" applyNumberFormat="1" applyFont="1" applyBorder="1" applyAlignment="1">
      <alignment horizontal="justify" vertical="justify" wrapText="1"/>
    </xf>
    <xf numFmtId="2" fontId="16" fillId="0" borderId="25" xfId="1" applyNumberFormat="1" applyFont="1" applyBorder="1" applyAlignment="1">
      <alignment horizontal="justify" vertical="justify" wrapText="1"/>
    </xf>
    <xf numFmtId="0" fontId="17" fillId="4" borderId="35" xfId="0" applyFont="1" applyFill="1" applyBorder="1" applyAlignment="1">
      <alignment horizontal="justify" vertical="justify" wrapText="1"/>
    </xf>
    <xf numFmtId="0" fontId="17" fillId="4" borderId="37" xfId="0" applyFont="1" applyFill="1" applyBorder="1" applyAlignment="1">
      <alignment horizontal="justify" vertical="justify" wrapText="1"/>
    </xf>
    <xf numFmtId="165" fontId="16" fillId="3" borderId="33" xfId="1" applyNumberFormat="1" applyFont="1" applyFill="1" applyBorder="1" applyAlignment="1">
      <alignment horizontal="justify" vertical="justify" wrapText="1"/>
    </xf>
    <xf numFmtId="165" fontId="16" fillId="3" borderId="25" xfId="1" applyNumberFormat="1" applyFont="1" applyFill="1" applyBorder="1" applyAlignment="1">
      <alignment horizontal="justify" vertical="justify" wrapText="1"/>
    </xf>
    <xf numFmtId="2" fontId="16" fillId="4" borderId="25" xfId="1" applyNumberFormat="1" applyFont="1" applyFill="1" applyBorder="1" applyAlignment="1">
      <alignment horizontal="justify" vertical="justify" wrapText="1"/>
    </xf>
    <xf numFmtId="4" fontId="16" fillId="4" borderId="33" xfId="1" applyNumberFormat="1" applyFont="1" applyFill="1" applyBorder="1" applyAlignment="1">
      <alignment horizontal="justify" vertical="justify" wrapText="1"/>
    </xf>
    <xf numFmtId="2" fontId="16" fillId="0" borderId="33" xfId="1" applyNumberFormat="1" applyFont="1" applyBorder="1" applyAlignment="1">
      <alignment horizontal="justify" vertical="justify" wrapText="1"/>
    </xf>
    <xf numFmtId="0" fontId="6" fillId="8" borderId="5" xfId="1" applyFont="1" applyFill="1" applyBorder="1" applyAlignment="1">
      <alignment horizontal="justify" vertical="justify" wrapText="1"/>
    </xf>
    <xf numFmtId="2" fontId="15" fillId="8" borderId="11" xfId="1" applyNumberFormat="1" applyFont="1" applyFill="1" applyBorder="1" applyAlignment="1">
      <alignment horizontal="justify" vertical="justify" wrapText="1"/>
    </xf>
    <xf numFmtId="2" fontId="15" fillId="8" borderId="18" xfId="1" applyNumberFormat="1" applyFont="1" applyFill="1" applyBorder="1" applyAlignment="1">
      <alignment horizontal="justify" vertical="justify" wrapText="1"/>
    </xf>
    <xf numFmtId="165" fontId="16" fillId="8" borderId="34" xfId="1" applyNumberFormat="1" applyFont="1" applyFill="1" applyBorder="1" applyAlignment="1">
      <alignment horizontal="justify" vertical="justify" wrapText="1"/>
    </xf>
    <xf numFmtId="0" fontId="5" fillId="0" borderId="24" xfId="0" applyFont="1" applyBorder="1" applyAlignment="1">
      <alignment horizontal="justify" vertical="justify" wrapText="1"/>
    </xf>
    <xf numFmtId="4" fontId="5" fillId="0" borderId="25" xfId="1" applyNumberFormat="1" applyFont="1" applyBorder="1" applyAlignment="1">
      <alignment horizontal="justify" vertical="justify" wrapText="1"/>
    </xf>
    <xf numFmtId="165" fontId="5" fillId="0" borderId="25" xfId="1" applyNumberFormat="1" applyFont="1" applyBorder="1" applyAlignment="1">
      <alignment horizontal="justify" vertical="justify" wrapText="1"/>
    </xf>
    <xf numFmtId="165" fontId="4" fillId="0" borderId="43" xfId="1" applyNumberFormat="1" applyFont="1" applyBorder="1" applyAlignment="1">
      <alignment horizontal="justify" vertical="justify" wrapText="1"/>
    </xf>
    <xf numFmtId="0" fontId="9" fillId="2" borderId="6" xfId="0" applyFont="1" applyFill="1" applyBorder="1" applyAlignment="1">
      <alignment horizontal="justify" vertical="justify" wrapText="1"/>
    </xf>
    <xf numFmtId="4" fontId="19" fillId="2" borderId="11" xfId="1" applyNumberFormat="1" applyFont="1" applyFill="1" applyBorder="1" applyAlignment="1">
      <alignment horizontal="justify" vertical="justify" wrapText="1"/>
    </xf>
    <xf numFmtId="165" fontId="18" fillId="2" borderId="11" xfId="1" applyNumberFormat="1" applyFont="1" applyFill="1" applyBorder="1" applyAlignment="1">
      <alignment horizontal="justify" vertical="justify" wrapText="1"/>
    </xf>
    <xf numFmtId="165" fontId="20" fillId="6" borderId="42" xfId="1" applyNumberFormat="1" applyFont="1" applyFill="1" applyBorder="1" applyAlignment="1">
      <alignment horizontal="justify" vertical="justify" wrapText="1"/>
    </xf>
    <xf numFmtId="4" fontId="5" fillId="0" borderId="0" xfId="1" applyNumberFormat="1" applyFont="1" applyAlignment="1">
      <alignment horizontal="justify" vertical="justify" wrapText="1"/>
    </xf>
    <xf numFmtId="165" fontId="5" fillId="3" borderId="0" xfId="1" applyNumberFormat="1" applyFont="1" applyFill="1" applyAlignment="1">
      <alignment horizontal="justify" vertical="justify" wrapText="1"/>
    </xf>
    <xf numFmtId="165" fontId="5" fillId="0" borderId="0" xfId="1" applyNumberFormat="1" applyFont="1" applyAlignment="1">
      <alignment horizontal="justify" vertical="justify" wrapText="1"/>
    </xf>
    <xf numFmtId="2" fontId="15" fillId="8" borderId="17" xfId="1" applyNumberFormat="1" applyFont="1" applyFill="1" applyBorder="1" applyAlignment="1">
      <alignment horizontal="left" vertical="center" wrapText="1"/>
    </xf>
    <xf numFmtId="2" fontId="15" fillId="2" borderId="17" xfId="1" applyNumberFormat="1" applyFont="1" applyFill="1" applyBorder="1" applyAlignment="1">
      <alignment horizontal="left" vertical="center" wrapText="1"/>
    </xf>
    <xf numFmtId="165" fontId="21" fillId="0" borderId="44" xfId="1" applyNumberFormat="1" applyFont="1" applyBorder="1" applyAlignment="1">
      <alignment horizontal="center" vertical="justify" wrapText="1"/>
    </xf>
    <xf numFmtId="165" fontId="15" fillId="3" borderId="41" xfId="1" applyNumberFormat="1" applyFont="1" applyFill="1" applyBorder="1" applyAlignment="1">
      <alignment horizontal="right" vertical="justify" wrapText="1"/>
    </xf>
    <xf numFmtId="165" fontId="27" fillId="0" borderId="0" xfId="6" applyNumberFormat="1" applyFont="1" applyAlignment="1">
      <alignment horizontal="justify" vertical="justify" wrapText="1"/>
    </xf>
    <xf numFmtId="165" fontId="20" fillId="3" borderId="42" xfId="1" applyNumberFormat="1" applyFont="1" applyFill="1" applyBorder="1" applyAlignment="1">
      <alignment horizontal="justify" vertical="justify" wrapText="1"/>
    </xf>
    <xf numFmtId="165" fontId="28" fillId="0" borderId="0" xfId="1" applyNumberFormat="1" applyFont="1" applyAlignment="1">
      <alignment horizontal="justify" vertical="justify" wrapText="1"/>
    </xf>
    <xf numFmtId="165" fontId="27" fillId="0" borderId="0" xfId="1" applyNumberFormat="1" applyFont="1" applyAlignment="1">
      <alignment horizontal="justify" vertical="justify" wrapText="1"/>
    </xf>
    <xf numFmtId="2" fontId="7" fillId="2" borderId="17" xfId="1" applyNumberFormat="1" applyFont="1" applyFill="1" applyBorder="1" applyAlignment="1">
      <alignment horizontal="justify" vertical="justify" wrapText="1"/>
    </xf>
    <xf numFmtId="2" fontId="7" fillId="2" borderId="11" xfId="1" applyNumberFormat="1" applyFont="1" applyFill="1" applyBorder="1" applyAlignment="1">
      <alignment horizontal="justify" vertical="justify" wrapText="1"/>
    </xf>
    <xf numFmtId="2" fontId="7" fillId="2" borderId="18" xfId="1" applyNumberFormat="1" applyFont="1" applyFill="1" applyBorder="1" applyAlignment="1">
      <alignment horizontal="justify" vertical="justify" wrapText="1"/>
    </xf>
    <xf numFmtId="0" fontId="6" fillId="5" borderId="8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6" fillId="5" borderId="19" xfId="1" applyFont="1" applyFill="1" applyBorder="1" applyAlignment="1">
      <alignment horizontal="center" vertical="center" wrapText="1"/>
    </xf>
    <xf numFmtId="0" fontId="6" fillId="5" borderId="0" xfId="1" applyFont="1" applyFill="1" applyAlignment="1">
      <alignment horizontal="center" vertical="center" wrapText="1"/>
    </xf>
    <xf numFmtId="0" fontId="6" fillId="5" borderId="20" xfId="1" applyFont="1" applyFill="1" applyBorder="1" applyAlignment="1">
      <alignment horizontal="center" vertical="center" wrapText="1"/>
    </xf>
    <xf numFmtId="0" fontId="23" fillId="2" borderId="19" xfId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23" fillId="2" borderId="20" xfId="1" applyFont="1" applyFill="1" applyBorder="1" applyAlignment="1">
      <alignment horizontal="center" vertical="center" wrapText="1"/>
    </xf>
    <xf numFmtId="0" fontId="23" fillId="2" borderId="38" xfId="1" applyFont="1" applyFill="1" applyBorder="1" applyAlignment="1">
      <alignment horizontal="center" vertical="center" wrapText="1"/>
    </xf>
    <xf numFmtId="0" fontId="23" fillId="2" borderId="39" xfId="1" applyFont="1" applyFill="1" applyBorder="1" applyAlignment="1">
      <alignment horizontal="center" vertical="center" wrapText="1"/>
    </xf>
    <xf numFmtId="0" fontId="23" fillId="2" borderId="40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4" fontId="4" fillId="0" borderId="15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65" fontId="4" fillId="3" borderId="15" xfId="1" applyNumberFormat="1" applyFont="1" applyFill="1" applyBorder="1" applyAlignment="1">
      <alignment horizontal="center" vertical="center" wrapText="1"/>
    </xf>
    <xf numFmtId="165" fontId="5" fillId="3" borderId="2" xfId="1" applyNumberFormat="1" applyFont="1" applyFill="1" applyBorder="1" applyAlignment="1">
      <alignment horizontal="center" vertical="center" wrapText="1"/>
    </xf>
    <xf numFmtId="165" fontId="5" fillId="3" borderId="4" xfId="1" applyNumberFormat="1" applyFont="1" applyFill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justify" vertical="justify" wrapText="1"/>
    </xf>
  </cellXfs>
  <cellStyles count="7">
    <cellStyle name="Euro" xfId="5" xr:uid="{00000000-0005-0000-0000-000000000000}"/>
    <cellStyle name="Moeda" xfId="6" builtinId="4"/>
    <cellStyle name="Normal" xfId="0" builtinId="0"/>
    <cellStyle name="Normal 2" xfId="1" xr:uid="{00000000-0005-0000-0000-000002000000}"/>
    <cellStyle name="Normal 2 2" xfId="4" xr:uid="{00000000-0005-0000-0000-000003000000}"/>
    <cellStyle name="Vírgula 2" xfId="2" xr:uid="{00000000-0005-0000-0000-000004000000}"/>
    <cellStyle name="Vírgula 3" xfId="3" xr:uid="{00000000-0005-0000-0000-000005000000}"/>
  </cellStyles>
  <dxfs count="0"/>
  <tableStyles count="0" defaultTableStyle="TableStyleMedium9" defaultPivotStyle="PivotStyleLight16"/>
  <colors>
    <mruColors>
      <color rgb="FFEBF1DE"/>
      <color rgb="FFF2DCDB"/>
      <color rgb="FFF2F2F2"/>
      <color rgb="FFFF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2"/>
  <sheetViews>
    <sheetView showZeros="0" tabSelected="1" zoomScale="85" zoomScaleNormal="85" zoomScaleSheetLayoutView="120" workbookViewId="0">
      <selection activeCell="H29" sqref="H29"/>
    </sheetView>
  </sheetViews>
  <sheetFormatPr defaultColWidth="9.109375" defaultRowHeight="12.75" customHeight="1" x14ac:dyDescent="0.25"/>
  <cols>
    <col min="1" max="1" width="8.6640625" style="9" customWidth="1"/>
    <col min="2" max="2" width="117.5546875" style="9" customWidth="1"/>
    <col min="3" max="3" width="5.5546875" style="24" customWidth="1"/>
    <col min="4" max="4" width="9.6640625" style="91" customWidth="1"/>
    <col min="5" max="5" width="15.6640625" style="92" bestFit="1" customWidth="1"/>
    <col min="6" max="6" width="23.77734375" style="93" bestFit="1" customWidth="1"/>
    <col min="7" max="7" width="25.109375" style="24" customWidth="1"/>
    <col min="8" max="8" width="17.77734375" style="24" bestFit="1" customWidth="1"/>
    <col min="9" max="16384" width="9.109375" style="24"/>
  </cols>
  <sheetData>
    <row r="1" spans="1:7" ht="12.75" customHeight="1" x14ac:dyDescent="0.25">
      <c r="A1" s="20"/>
      <c r="B1" s="4"/>
      <c r="C1" s="21"/>
      <c r="D1" s="4"/>
      <c r="E1" s="22"/>
      <c r="F1" s="23"/>
    </row>
    <row r="2" spans="1:7" s="25" customFormat="1" ht="13.5" customHeight="1" x14ac:dyDescent="0.25">
      <c r="A2" s="105" t="s">
        <v>205</v>
      </c>
      <c r="B2" s="106"/>
      <c r="C2" s="106"/>
      <c r="D2" s="106"/>
      <c r="E2" s="106"/>
      <c r="F2" s="107"/>
    </row>
    <row r="3" spans="1:7" s="25" customFormat="1" ht="13.5" customHeight="1" x14ac:dyDescent="0.25">
      <c r="A3" s="108"/>
      <c r="B3" s="109"/>
      <c r="C3" s="109"/>
      <c r="D3" s="109"/>
      <c r="E3" s="109"/>
      <c r="F3" s="110"/>
    </row>
    <row r="4" spans="1:7" s="25" customFormat="1" ht="15.75" customHeight="1" x14ac:dyDescent="0.25">
      <c r="A4" s="117" t="s">
        <v>206</v>
      </c>
      <c r="B4" s="118"/>
      <c r="C4" s="118"/>
      <c r="D4" s="118"/>
      <c r="E4" s="118"/>
      <c r="F4" s="119"/>
    </row>
    <row r="5" spans="1:7" s="25" customFormat="1" ht="15.75" customHeight="1" x14ac:dyDescent="0.25">
      <c r="A5" s="111" t="s">
        <v>209</v>
      </c>
      <c r="B5" s="112"/>
      <c r="C5" s="112"/>
      <c r="D5" s="112"/>
      <c r="E5" s="112"/>
      <c r="F5" s="113"/>
    </row>
    <row r="6" spans="1:7" s="25" customFormat="1" ht="13.5" customHeight="1" x14ac:dyDescent="0.25">
      <c r="A6" s="114"/>
      <c r="B6" s="115"/>
      <c r="C6" s="115"/>
      <c r="D6" s="115"/>
      <c r="E6" s="115"/>
      <c r="F6" s="116"/>
    </row>
    <row r="7" spans="1:7" ht="12.75" customHeight="1" x14ac:dyDescent="0.25">
      <c r="A7" s="120" t="s">
        <v>1</v>
      </c>
      <c r="B7" s="123" t="s">
        <v>2</v>
      </c>
      <c r="C7" s="126" t="s">
        <v>0</v>
      </c>
      <c r="D7" s="126" t="s">
        <v>12</v>
      </c>
      <c r="E7" s="129" t="s">
        <v>3</v>
      </c>
      <c r="F7" s="132" t="s">
        <v>4</v>
      </c>
    </row>
    <row r="8" spans="1:7" ht="12.75" customHeight="1" x14ac:dyDescent="0.25">
      <c r="A8" s="121"/>
      <c r="B8" s="124"/>
      <c r="C8" s="127"/>
      <c r="D8" s="127"/>
      <c r="E8" s="130"/>
      <c r="F8" s="133"/>
    </row>
    <row r="9" spans="1:7" ht="12" customHeight="1" x14ac:dyDescent="0.25">
      <c r="A9" s="122"/>
      <c r="B9" s="125"/>
      <c r="C9" s="128"/>
      <c r="D9" s="128"/>
      <c r="E9" s="131"/>
      <c r="F9" s="134"/>
    </row>
    <row r="10" spans="1:7" ht="12" customHeight="1" x14ac:dyDescent="0.25">
      <c r="A10" s="26">
        <v>0</v>
      </c>
      <c r="B10" s="102"/>
      <c r="C10" s="103"/>
      <c r="D10" s="103"/>
      <c r="E10" s="104"/>
      <c r="F10" s="29"/>
    </row>
    <row r="11" spans="1:7" ht="79.2" x14ac:dyDescent="0.25">
      <c r="A11" s="30"/>
      <c r="B11" s="10" t="s">
        <v>207</v>
      </c>
      <c r="C11" s="31"/>
      <c r="D11" s="31"/>
      <c r="E11" s="32"/>
      <c r="F11" s="33"/>
    </row>
    <row r="12" spans="1:7" ht="26.25" customHeight="1" x14ac:dyDescent="0.25">
      <c r="A12" s="34">
        <v>1</v>
      </c>
      <c r="B12" s="95" t="s">
        <v>7</v>
      </c>
      <c r="C12" s="27"/>
      <c r="D12" s="27"/>
      <c r="E12" s="28"/>
      <c r="F12" s="29"/>
      <c r="G12" s="35">
        <f>SUM(F14:F17)</f>
        <v>13500</v>
      </c>
    </row>
    <row r="13" spans="1:7" ht="9.9" customHeight="1" x14ac:dyDescent="0.25">
      <c r="A13" s="36"/>
      <c r="B13" s="11"/>
      <c r="C13" s="37"/>
      <c r="D13" s="38"/>
      <c r="E13" s="37"/>
      <c r="F13" s="39"/>
    </row>
    <row r="14" spans="1:7" ht="26.4" x14ac:dyDescent="0.25">
      <c r="A14" s="40" t="s">
        <v>173</v>
      </c>
      <c r="B14" s="10" t="s">
        <v>210</v>
      </c>
      <c r="C14" s="41" t="s">
        <v>5</v>
      </c>
      <c r="D14" s="42">
        <v>1</v>
      </c>
      <c r="E14" s="43">
        <v>12000</v>
      </c>
      <c r="F14" s="44">
        <f>ROUND(D14*E14,2)</f>
        <v>12000</v>
      </c>
    </row>
    <row r="15" spans="1:7" ht="26.4" x14ac:dyDescent="0.25">
      <c r="A15" s="40" t="s">
        <v>174</v>
      </c>
      <c r="B15" s="10" t="s">
        <v>211</v>
      </c>
      <c r="C15" s="41" t="s">
        <v>5</v>
      </c>
      <c r="D15" s="42">
        <v>1</v>
      </c>
      <c r="E15" s="43">
        <v>500</v>
      </c>
      <c r="F15" s="44">
        <f t="shared" ref="F15:F17" si="0">ROUND(D15*E15,2)</f>
        <v>500</v>
      </c>
    </row>
    <row r="16" spans="1:7" ht="26.4" x14ac:dyDescent="0.25">
      <c r="A16" s="40" t="s">
        <v>175</v>
      </c>
      <c r="B16" s="10" t="s">
        <v>212</v>
      </c>
      <c r="C16" s="41" t="s">
        <v>5</v>
      </c>
      <c r="D16" s="42">
        <v>1</v>
      </c>
      <c r="E16" s="43">
        <v>500</v>
      </c>
      <c r="F16" s="44">
        <f t="shared" si="0"/>
        <v>500</v>
      </c>
    </row>
    <row r="17" spans="1:8" ht="39.6" x14ac:dyDescent="0.25">
      <c r="A17" s="40" t="s">
        <v>171</v>
      </c>
      <c r="B17" s="12" t="s">
        <v>37</v>
      </c>
      <c r="C17" s="45" t="s">
        <v>5</v>
      </c>
      <c r="D17" s="46">
        <v>1</v>
      </c>
      <c r="E17" s="47">
        <v>500</v>
      </c>
      <c r="F17" s="44">
        <f t="shared" si="0"/>
        <v>500</v>
      </c>
    </row>
    <row r="18" spans="1:8" ht="9.9" customHeight="1" x14ac:dyDescent="0.25">
      <c r="A18" s="48"/>
      <c r="B18" s="13"/>
      <c r="C18" s="49"/>
      <c r="D18" s="50"/>
      <c r="E18" s="50"/>
      <c r="F18" s="51"/>
    </row>
    <row r="19" spans="1:8" ht="27.75" customHeight="1" x14ac:dyDescent="0.25">
      <c r="A19" s="34">
        <v>2</v>
      </c>
      <c r="B19" s="95" t="s">
        <v>179</v>
      </c>
      <c r="C19" s="52">
        <v>0</v>
      </c>
      <c r="D19" s="52">
        <v>0</v>
      </c>
      <c r="E19" s="53"/>
      <c r="F19" s="54"/>
      <c r="G19" s="35">
        <f>SUM(F21:F90)</f>
        <v>230052.3</v>
      </c>
    </row>
    <row r="20" spans="1:8" ht="15" x14ac:dyDescent="0.25">
      <c r="A20" s="55" t="s">
        <v>39</v>
      </c>
      <c r="B20" s="5" t="s">
        <v>38</v>
      </c>
      <c r="C20" s="56">
        <v>0</v>
      </c>
      <c r="D20" s="56">
        <v>0</v>
      </c>
      <c r="E20" s="56"/>
      <c r="F20" s="57">
        <f t="shared" ref="F20" si="1">+E20*D20</f>
        <v>0</v>
      </c>
    </row>
    <row r="21" spans="1:8" ht="39.6" x14ac:dyDescent="0.25">
      <c r="A21" s="40" t="s">
        <v>48</v>
      </c>
      <c r="B21" s="10" t="s">
        <v>41</v>
      </c>
      <c r="C21" s="41" t="s">
        <v>8</v>
      </c>
      <c r="D21" s="42">
        <v>1438</v>
      </c>
      <c r="E21" s="43">
        <v>4</v>
      </c>
      <c r="F21" s="44">
        <f>ROUND(D21*E21,2)</f>
        <v>5752</v>
      </c>
    </row>
    <row r="22" spans="1:8" ht="26.4" x14ac:dyDescent="0.25">
      <c r="A22" s="40" t="s">
        <v>49</v>
      </c>
      <c r="B22" s="10" t="s">
        <v>43</v>
      </c>
      <c r="C22" s="41" t="s">
        <v>16</v>
      </c>
      <c r="D22" s="42">
        <v>673</v>
      </c>
      <c r="E22" s="43">
        <v>4</v>
      </c>
      <c r="F22" s="44">
        <f t="shared" ref="F22:F24" si="2">ROUND(D22*E22,2)</f>
        <v>2692</v>
      </c>
    </row>
    <row r="23" spans="1:8" ht="26.4" x14ac:dyDescent="0.25">
      <c r="A23" s="40" t="s">
        <v>50</v>
      </c>
      <c r="B23" s="10" t="s">
        <v>176</v>
      </c>
      <c r="C23" s="41" t="s">
        <v>8</v>
      </c>
      <c r="D23" s="42">
        <v>650</v>
      </c>
      <c r="E23" s="43">
        <v>4</v>
      </c>
      <c r="F23" s="44">
        <f t="shared" si="2"/>
        <v>2600</v>
      </c>
    </row>
    <row r="24" spans="1:8" ht="26.4" x14ac:dyDescent="0.25">
      <c r="A24" s="58" t="s">
        <v>54</v>
      </c>
      <c r="B24" s="14" t="s">
        <v>45</v>
      </c>
      <c r="C24" s="59" t="s">
        <v>6</v>
      </c>
      <c r="D24" s="60">
        <v>54</v>
      </c>
      <c r="E24" s="43">
        <v>4</v>
      </c>
      <c r="F24" s="44">
        <f t="shared" si="2"/>
        <v>216</v>
      </c>
      <c r="G24" s="135"/>
    </row>
    <row r="25" spans="1:8" ht="16.8" x14ac:dyDescent="0.25">
      <c r="A25" s="55" t="s">
        <v>46</v>
      </c>
      <c r="B25" s="5" t="s">
        <v>47</v>
      </c>
      <c r="C25" s="61">
        <v>0</v>
      </c>
      <c r="D25" s="61">
        <v>0</v>
      </c>
      <c r="E25" s="61"/>
      <c r="F25" s="62"/>
      <c r="G25" s="101">
        <f>F26+F27+F28</f>
        <v>23570</v>
      </c>
    </row>
    <row r="26" spans="1:8" ht="52.8" x14ac:dyDescent="0.25">
      <c r="A26" s="63" t="s">
        <v>40</v>
      </c>
      <c r="B26" s="15" t="s">
        <v>52</v>
      </c>
      <c r="C26" s="64" t="s">
        <v>16</v>
      </c>
      <c r="D26" s="65">
        <v>450</v>
      </c>
      <c r="E26" s="66">
        <v>25</v>
      </c>
      <c r="F26" s="67">
        <f>ROUND(D26*E26,2)</f>
        <v>11250</v>
      </c>
    </row>
    <row r="27" spans="1:8" ht="52.8" x14ac:dyDescent="0.25">
      <c r="A27" s="40" t="s">
        <v>42</v>
      </c>
      <c r="B27" s="10" t="s">
        <v>51</v>
      </c>
      <c r="C27" s="41" t="s">
        <v>16</v>
      </c>
      <c r="D27" s="42">
        <v>440</v>
      </c>
      <c r="E27" s="43">
        <v>25</v>
      </c>
      <c r="F27" s="67">
        <f t="shared" ref="F27:F28" si="3">ROUND(D27*E27,2)</f>
        <v>11000</v>
      </c>
    </row>
    <row r="28" spans="1:8" ht="52.8" x14ac:dyDescent="0.25">
      <c r="A28" s="58" t="s">
        <v>44</v>
      </c>
      <c r="B28" s="14" t="s">
        <v>53</v>
      </c>
      <c r="C28" s="59" t="s">
        <v>16</v>
      </c>
      <c r="D28" s="60">
        <v>24</v>
      </c>
      <c r="E28" s="47">
        <v>55</v>
      </c>
      <c r="F28" s="67">
        <f t="shared" si="3"/>
        <v>1320</v>
      </c>
    </row>
    <row r="29" spans="1:8" ht="16.8" x14ac:dyDescent="0.25">
      <c r="A29" s="55" t="s">
        <v>55</v>
      </c>
      <c r="B29" s="5" t="s">
        <v>64</v>
      </c>
      <c r="C29" s="61">
        <v>0</v>
      </c>
      <c r="D29" s="61">
        <v>0</v>
      </c>
      <c r="E29" s="61"/>
      <c r="F29" s="62"/>
      <c r="G29" s="98">
        <f>SUM(F30:F52)</f>
        <v>111353.8</v>
      </c>
      <c r="H29" s="98">
        <f>G29+G96+G99+G25</f>
        <v>162631.79999999999</v>
      </c>
    </row>
    <row r="30" spans="1:8" ht="26.4" x14ac:dyDescent="0.25">
      <c r="A30" s="63" t="s">
        <v>56</v>
      </c>
      <c r="B30" s="15" t="s">
        <v>181</v>
      </c>
      <c r="C30" s="64" t="s">
        <v>8</v>
      </c>
      <c r="D30" s="65">
        <v>1640</v>
      </c>
      <c r="E30" s="66">
        <v>5</v>
      </c>
      <c r="F30" s="67">
        <f>ROUND(D30*E30,2)</f>
        <v>8200</v>
      </c>
    </row>
    <row r="31" spans="1:8" ht="26.4" x14ac:dyDescent="0.25">
      <c r="A31" s="63" t="s">
        <v>57</v>
      </c>
      <c r="B31" s="15" t="s">
        <v>14</v>
      </c>
      <c r="C31" s="64" t="s">
        <v>8</v>
      </c>
      <c r="D31" s="65">
        <v>1640</v>
      </c>
      <c r="E31" s="66">
        <f>(22*0.15)</f>
        <v>3.3</v>
      </c>
      <c r="F31" s="67">
        <f t="shared" ref="F31:F52" si="4">ROUND(D31*E31,2)</f>
        <v>5412</v>
      </c>
      <c r="G31" s="9"/>
    </row>
    <row r="32" spans="1:8" ht="26.4" x14ac:dyDescent="0.25">
      <c r="A32" s="63" t="s">
        <v>59</v>
      </c>
      <c r="B32" s="10" t="s">
        <v>15</v>
      </c>
      <c r="C32" s="41" t="s">
        <v>8</v>
      </c>
      <c r="D32" s="65">
        <v>1640</v>
      </c>
      <c r="E32" s="66">
        <f>(22*0.15)</f>
        <v>3.3</v>
      </c>
      <c r="F32" s="67">
        <f t="shared" si="4"/>
        <v>5412</v>
      </c>
    </row>
    <row r="33" spans="1:7" ht="26.4" x14ac:dyDescent="0.25">
      <c r="A33" s="63" t="s">
        <v>60</v>
      </c>
      <c r="B33" s="10" t="s">
        <v>58</v>
      </c>
      <c r="C33" s="41" t="s">
        <v>8</v>
      </c>
      <c r="D33" s="65">
        <v>1640</v>
      </c>
      <c r="E33" s="66">
        <f>(22*0.1)</f>
        <v>2.2000000000000002</v>
      </c>
      <c r="F33" s="67">
        <f t="shared" si="4"/>
        <v>3608</v>
      </c>
    </row>
    <row r="34" spans="1:7" ht="39.6" x14ac:dyDescent="0.25">
      <c r="A34" s="63" t="s">
        <v>61</v>
      </c>
      <c r="B34" s="10" t="s">
        <v>204</v>
      </c>
      <c r="C34" s="41" t="s">
        <v>8</v>
      </c>
      <c r="D34" s="42">
        <v>1300</v>
      </c>
      <c r="E34" s="66">
        <v>20</v>
      </c>
      <c r="F34" s="67">
        <f t="shared" si="4"/>
        <v>26000</v>
      </c>
    </row>
    <row r="35" spans="1:7" ht="39.6" x14ac:dyDescent="0.25">
      <c r="A35" s="63" t="s">
        <v>62</v>
      </c>
      <c r="B35" s="10" t="s">
        <v>203</v>
      </c>
      <c r="C35" s="41" t="s">
        <v>8</v>
      </c>
      <c r="D35" s="42">
        <v>185</v>
      </c>
      <c r="E35" s="66">
        <v>28</v>
      </c>
      <c r="F35" s="67">
        <f t="shared" si="4"/>
        <v>5180</v>
      </c>
    </row>
    <row r="36" spans="1:7" ht="41.4" x14ac:dyDescent="0.25">
      <c r="A36" s="63" t="s">
        <v>63</v>
      </c>
      <c r="B36" s="10" t="s">
        <v>156</v>
      </c>
      <c r="C36" s="41" t="s">
        <v>8</v>
      </c>
      <c r="D36" s="68">
        <v>35</v>
      </c>
      <c r="E36" s="43">
        <v>40</v>
      </c>
      <c r="F36" s="67">
        <f>ROUND(D36*E36,2)</f>
        <v>1400</v>
      </c>
    </row>
    <row r="37" spans="1:7" ht="41.4" x14ac:dyDescent="0.25">
      <c r="A37" s="63" t="s">
        <v>182</v>
      </c>
      <c r="B37" s="14" t="s">
        <v>199</v>
      </c>
      <c r="C37" s="59" t="s">
        <v>8</v>
      </c>
      <c r="D37" s="46">
        <v>205</v>
      </c>
      <c r="E37" s="47">
        <v>40</v>
      </c>
      <c r="F37" s="67">
        <f t="shared" si="4"/>
        <v>8200</v>
      </c>
    </row>
    <row r="38" spans="1:7" ht="15" x14ac:dyDescent="0.25">
      <c r="A38" s="55" t="s">
        <v>66</v>
      </c>
      <c r="B38" s="5" t="s">
        <v>65</v>
      </c>
      <c r="C38" s="61">
        <v>0</v>
      </c>
      <c r="D38" s="61">
        <v>0</v>
      </c>
      <c r="E38" s="61"/>
      <c r="F38" s="69">
        <f>ROUND(D38*E38,2)</f>
        <v>0</v>
      </c>
    </row>
    <row r="39" spans="1:7" ht="26.4" x14ac:dyDescent="0.25">
      <c r="A39" s="63" t="s">
        <v>67</v>
      </c>
      <c r="B39" s="15" t="s">
        <v>181</v>
      </c>
      <c r="C39" s="64" t="s">
        <v>8</v>
      </c>
      <c r="D39" s="70">
        <v>550</v>
      </c>
      <c r="E39" s="66">
        <v>3</v>
      </c>
      <c r="F39" s="67">
        <f t="shared" si="4"/>
        <v>1650</v>
      </c>
    </row>
    <row r="40" spans="1:7" ht="26.4" x14ac:dyDescent="0.25">
      <c r="A40" s="63" t="s">
        <v>67</v>
      </c>
      <c r="B40" s="15" t="s">
        <v>17</v>
      </c>
      <c r="C40" s="64" t="s">
        <v>8</v>
      </c>
      <c r="D40" s="70">
        <v>550</v>
      </c>
      <c r="E40" s="66">
        <f>(22*0.2)</f>
        <v>4.4000000000000004</v>
      </c>
      <c r="F40" s="67">
        <f t="shared" si="4"/>
        <v>2420</v>
      </c>
      <c r="G40" s="9"/>
    </row>
    <row r="41" spans="1:7" ht="26.4" x14ac:dyDescent="0.25">
      <c r="A41" s="40" t="s">
        <v>68</v>
      </c>
      <c r="B41" s="10" t="s">
        <v>18</v>
      </c>
      <c r="C41" s="41" t="s">
        <v>8</v>
      </c>
      <c r="D41" s="70">
        <v>550</v>
      </c>
      <c r="E41" s="66">
        <f>(22*0.2)</f>
        <v>4.4000000000000004</v>
      </c>
      <c r="F41" s="67">
        <f t="shared" si="4"/>
        <v>2420</v>
      </c>
    </row>
    <row r="42" spans="1:7" ht="26.4" x14ac:dyDescent="0.25">
      <c r="A42" s="40" t="s">
        <v>111</v>
      </c>
      <c r="B42" s="10" t="s">
        <v>58</v>
      </c>
      <c r="C42" s="41" t="s">
        <v>8</v>
      </c>
      <c r="D42" s="70">
        <v>550</v>
      </c>
      <c r="E42" s="66">
        <f>(22*0.1)</f>
        <v>2.2000000000000002</v>
      </c>
      <c r="F42" s="67">
        <f t="shared" si="4"/>
        <v>1210</v>
      </c>
    </row>
    <row r="43" spans="1:7" ht="39.6" x14ac:dyDescent="0.25">
      <c r="A43" s="58" t="s">
        <v>112</v>
      </c>
      <c r="B43" s="14" t="s">
        <v>200</v>
      </c>
      <c r="C43" s="59" t="s">
        <v>8</v>
      </c>
      <c r="D43" s="70">
        <v>550</v>
      </c>
      <c r="E43" s="66">
        <v>22</v>
      </c>
      <c r="F43" s="67">
        <f t="shared" si="4"/>
        <v>12100</v>
      </c>
    </row>
    <row r="44" spans="1:7" ht="15" x14ac:dyDescent="0.25">
      <c r="A44" s="55" t="s">
        <v>73</v>
      </c>
      <c r="B44" s="5" t="s">
        <v>19</v>
      </c>
      <c r="C44" s="61">
        <v>0</v>
      </c>
      <c r="D44" s="61">
        <v>0</v>
      </c>
      <c r="E44" s="61"/>
      <c r="F44" s="69">
        <f t="shared" si="4"/>
        <v>0</v>
      </c>
    </row>
    <row r="45" spans="1:7" ht="26.4" x14ac:dyDescent="0.25">
      <c r="A45" s="63" t="s">
        <v>74</v>
      </c>
      <c r="B45" s="15" t="s">
        <v>71</v>
      </c>
      <c r="C45" s="64" t="s">
        <v>8</v>
      </c>
      <c r="D45" s="65">
        <v>1550</v>
      </c>
      <c r="E45" s="66">
        <v>2</v>
      </c>
      <c r="F45" s="67">
        <f t="shared" si="4"/>
        <v>3100</v>
      </c>
    </row>
    <row r="46" spans="1:7" ht="26.4" x14ac:dyDescent="0.25">
      <c r="A46" s="40" t="s">
        <v>75</v>
      </c>
      <c r="B46" s="10" t="s">
        <v>70</v>
      </c>
      <c r="C46" s="41" t="s">
        <v>8</v>
      </c>
      <c r="D46" s="42">
        <v>1495</v>
      </c>
      <c r="E46" s="43">
        <v>1</v>
      </c>
      <c r="F46" s="67">
        <f t="shared" si="4"/>
        <v>1495</v>
      </c>
    </row>
    <row r="47" spans="1:7" ht="26.4" x14ac:dyDescent="0.25">
      <c r="A47" s="40" t="s">
        <v>76</v>
      </c>
      <c r="B47" s="10" t="s">
        <v>72</v>
      </c>
      <c r="C47" s="41" t="s">
        <v>8</v>
      </c>
      <c r="D47" s="42">
        <v>1495</v>
      </c>
      <c r="E47" s="43">
        <v>11</v>
      </c>
      <c r="F47" s="67">
        <f t="shared" si="4"/>
        <v>16445</v>
      </c>
    </row>
    <row r="48" spans="1:7" ht="26.4" x14ac:dyDescent="0.25">
      <c r="A48" s="40" t="s">
        <v>77</v>
      </c>
      <c r="B48" s="10" t="s">
        <v>17</v>
      </c>
      <c r="C48" s="41" t="s">
        <v>8</v>
      </c>
      <c r="D48" s="42">
        <v>127</v>
      </c>
      <c r="E48" s="43">
        <f>(22*0.2)</f>
        <v>4.4000000000000004</v>
      </c>
      <c r="F48" s="67">
        <f t="shared" si="4"/>
        <v>558.79999999999995</v>
      </c>
    </row>
    <row r="49" spans="1:6" ht="26.4" x14ac:dyDescent="0.25">
      <c r="A49" s="40" t="s">
        <v>78</v>
      </c>
      <c r="B49" s="10" t="s">
        <v>18</v>
      </c>
      <c r="C49" s="41" t="s">
        <v>8</v>
      </c>
      <c r="D49" s="42">
        <v>165</v>
      </c>
      <c r="E49" s="43">
        <f>(22*0.2)</f>
        <v>4.4000000000000004</v>
      </c>
      <c r="F49" s="67">
        <f t="shared" si="4"/>
        <v>726</v>
      </c>
    </row>
    <row r="50" spans="1:6" ht="26.4" x14ac:dyDescent="0.25">
      <c r="A50" s="40" t="s">
        <v>79</v>
      </c>
      <c r="B50" s="10" t="s">
        <v>58</v>
      </c>
      <c r="C50" s="41" t="s">
        <v>8</v>
      </c>
      <c r="D50" s="42">
        <v>165</v>
      </c>
      <c r="E50" s="43">
        <f>(22*0.1)</f>
        <v>2.2000000000000002</v>
      </c>
      <c r="F50" s="67">
        <f t="shared" si="4"/>
        <v>363</v>
      </c>
    </row>
    <row r="51" spans="1:6" ht="39.6" x14ac:dyDescent="0.25">
      <c r="A51" s="58" t="s">
        <v>80</v>
      </c>
      <c r="B51" s="14" t="s">
        <v>201</v>
      </c>
      <c r="C51" s="59" t="s">
        <v>8</v>
      </c>
      <c r="D51" s="60">
        <v>127</v>
      </c>
      <c r="E51" s="47">
        <v>22</v>
      </c>
      <c r="F51" s="67">
        <f t="shared" si="4"/>
        <v>2794</v>
      </c>
    </row>
    <row r="52" spans="1:6" ht="66" x14ac:dyDescent="0.25">
      <c r="A52" s="58" t="s">
        <v>183</v>
      </c>
      <c r="B52" s="16" t="s">
        <v>180</v>
      </c>
      <c r="C52" s="71" t="s">
        <v>8</v>
      </c>
      <c r="D52" s="68">
        <v>38</v>
      </c>
      <c r="E52" s="43">
        <v>70</v>
      </c>
      <c r="F52" s="67">
        <f t="shared" si="4"/>
        <v>2660</v>
      </c>
    </row>
    <row r="53" spans="1:6" ht="15.6" x14ac:dyDescent="0.25">
      <c r="A53" s="55" t="s">
        <v>81</v>
      </c>
      <c r="B53" s="7" t="s">
        <v>20</v>
      </c>
      <c r="C53" s="72">
        <v>0</v>
      </c>
      <c r="D53" s="72">
        <v>0</v>
      </c>
      <c r="E53" s="73"/>
      <c r="F53" s="69">
        <f t="shared" ref="F53:F54" si="5">(D53*E53)</f>
        <v>0</v>
      </c>
    </row>
    <row r="54" spans="1:6" ht="79.2" x14ac:dyDescent="0.25">
      <c r="A54" s="63" t="s">
        <v>82</v>
      </c>
      <c r="B54" s="17" t="s">
        <v>21</v>
      </c>
      <c r="C54" s="64"/>
      <c r="D54" s="65"/>
      <c r="E54" s="74"/>
      <c r="F54" s="67">
        <f t="shared" si="5"/>
        <v>0</v>
      </c>
    </row>
    <row r="55" spans="1:6" ht="15" x14ac:dyDescent="0.25">
      <c r="A55" s="40" t="s">
        <v>83</v>
      </c>
      <c r="B55" s="16" t="s">
        <v>22</v>
      </c>
      <c r="C55" s="71" t="s">
        <v>6</v>
      </c>
      <c r="D55" s="68">
        <v>5</v>
      </c>
      <c r="E55" s="43">
        <v>100</v>
      </c>
      <c r="F55" s="67">
        <f>ROUND(D55*E55,2)</f>
        <v>500</v>
      </c>
    </row>
    <row r="56" spans="1:6" ht="15" x14ac:dyDescent="0.25">
      <c r="A56" s="40" t="s">
        <v>84</v>
      </c>
      <c r="B56" s="16" t="s">
        <v>23</v>
      </c>
      <c r="C56" s="71" t="s">
        <v>6</v>
      </c>
      <c r="D56" s="68">
        <v>3</v>
      </c>
      <c r="E56" s="43">
        <v>100</v>
      </c>
      <c r="F56" s="67">
        <f t="shared" ref="F56:F119" si="6">ROUND(D56*E56,2)</f>
        <v>300</v>
      </c>
    </row>
    <row r="57" spans="1:6" ht="15" x14ac:dyDescent="0.25">
      <c r="A57" s="40" t="s">
        <v>85</v>
      </c>
      <c r="B57" s="16" t="s">
        <v>24</v>
      </c>
      <c r="C57" s="71" t="s">
        <v>6</v>
      </c>
      <c r="D57" s="68">
        <v>1</v>
      </c>
      <c r="E57" s="43">
        <v>100</v>
      </c>
      <c r="F57" s="67">
        <f t="shared" si="6"/>
        <v>100</v>
      </c>
    </row>
    <row r="58" spans="1:6" ht="15" x14ac:dyDescent="0.25">
      <c r="A58" s="40" t="s">
        <v>86</v>
      </c>
      <c r="B58" s="16" t="s">
        <v>25</v>
      </c>
      <c r="C58" s="71" t="s">
        <v>6</v>
      </c>
      <c r="D58" s="68">
        <v>7</v>
      </c>
      <c r="E58" s="43">
        <v>100</v>
      </c>
      <c r="F58" s="67">
        <f t="shared" si="6"/>
        <v>700</v>
      </c>
    </row>
    <row r="59" spans="1:6" ht="15" x14ac:dyDescent="0.25">
      <c r="A59" s="40" t="s">
        <v>87</v>
      </c>
      <c r="B59" s="16" t="s">
        <v>26</v>
      </c>
      <c r="C59" s="71" t="s">
        <v>6</v>
      </c>
      <c r="D59" s="68">
        <v>1</v>
      </c>
      <c r="E59" s="43">
        <v>100</v>
      </c>
      <c r="F59" s="67">
        <f t="shared" si="6"/>
        <v>100</v>
      </c>
    </row>
    <row r="60" spans="1:6" ht="26.4" x14ac:dyDescent="0.25">
      <c r="A60" s="40" t="s">
        <v>88</v>
      </c>
      <c r="B60" s="16" t="s">
        <v>29</v>
      </c>
      <c r="C60" s="41"/>
      <c r="D60" s="42"/>
      <c r="E60" s="75"/>
      <c r="F60" s="67">
        <f t="shared" si="6"/>
        <v>0</v>
      </c>
    </row>
    <row r="61" spans="1:6" ht="15" x14ac:dyDescent="0.25">
      <c r="A61" s="40" t="s">
        <v>89</v>
      </c>
      <c r="B61" s="16" t="s">
        <v>30</v>
      </c>
      <c r="C61" s="71"/>
      <c r="D61" s="68"/>
      <c r="E61" s="43">
        <v>2</v>
      </c>
      <c r="F61" s="67">
        <f t="shared" si="6"/>
        <v>0</v>
      </c>
    </row>
    <row r="62" spans="1:6" ht="15" x14ac:dyDescent="0.25">
      <c r="A62" s="40" t="s">
        <v>90</v>
      </c>
      <c r="B62" s="16" t="s">
        <v>31</v>
      </c>
      <c r="C62" s="71" t="s">
        <v>16</v>
      </c>
      <c r="D62" s="68">
        <v>550</v>
      </c>
      <c r="E62" s="43">
        <v>2</v>
      </c>
      <c r="F62" s="67">
        <f t="shared" si="6"/>
        <v>1100</v>
      </c>
    </row>
    <row r="63" spans="1:6" ht="26.4" x14ac:dyDescent="0.25">
      <c r="A63" s="40" t="s">
        <v>91</v>
      </c>
      <c r="B63" s="16" t="s">
        <v>32</v>
      </c>
      <c r="C63" s="71" t="s">
        <v>16</v>
      </c>
      <c r="D63" s="68">
        <v>675</v>
      </c>
      <c r="E63" s="43">
        <v>2</v>
      </c>
      <c r="F63" s="67">
        <f t="shared" si="6"/>
        <v>1350</v>
      </c>
    </row>
    <row r="64" spans="1:6" ht="15" x14ac:dyDescent="0.25">
      <c r="A64" s="40" t="s">
        <v>90</v>
      </c>
      <c r="B64" s="16" t="s">
        <v>33</v>
      </c>
      <c r="C64" s="71"/>
      <c r="D64" s="68"/>
      <c r="E64" s="43"/>
      <c r="F64" s="67">
        <f t="shared" si="6"/>
        <v>0</v>
      </c>
    </row>
    <row r="65" spans="1:8" ht="15" x14ac:dyDescent="0.25">
      <c r="A65" s="40" t="s">
        <v>92</v>
      </c>
      <c r="B65" s="16" t="s">
        <v>96</v>
      </c>
      <c r="C65" s="71" t="s">
        <v>16</v>
      </c>
      <c r="D65" s="68">
        <v>125</v>
      </c>
      <c r="E65" s="43">
        <v>2</v>
      </c>
      <c r="F65" s="67">
        <f t="shared" si="6"/>
        <v>250</v>
      </c>
    </row>
    <row r="66" spans="1:8" ht="15" x14ac:dyDescent="0.25">
      <c r="A66" s="40" t="s">
        <v>93</v>
      </c>
      <c r="B66" s="16" t="s">
        <v>34</v>
      </c>
      <c r="C66" s="71" t="s">
        <v>6</v>
      </c>
      <c r="D66" s="68">
        <v>4</v>
      </c>
      <c r="E66" s="43">
        <v>150</v>
      </c>
      <c r="F66" s="67">
        <f t="shared" si="6"/>
        <v>600</v>
      </c>
    </row>
    <row r="67" spans="1:8" ht="15" x14ac:dyDescent="0.25">
      <c r="A67" s="40" t="s">
        <v>94</v>
      </c>
      <c r="B67" s="16" t="s">
        <v>35</v>
      </c>
      <c r="C67" s="71" t="s">
        <v>6</v>
      </c>
      <c r="D67" s="68">
        <v>3</v>
      </c>
      <c r="E67" s="43">
        <v>150</v>
      </c>
      <c r="F67" s="67">
        <f t="shared" si="6"/>
        <v>450</v>
      </c>
    </row>
    <row r="68" spans="1:8" ht="15" x14ac:dyDescent="0.25">
      <c r="A68" s="40" t="s">
        <v>95</v>
      </c>
      <c r="B68" s="16" t="s">
        <v>97</v>
      </c>
      <c r="C68" s="71" t="s">
        <v>6</v>
      </c>
      <c r="D68" s="68">
        <v>5</v>
      </c>
      <c r="E68" s="43">
        <v>150</v>
      </c>
      <c r="F68" s="67">
        <f t="shared" si="6"/>
        <v>750</v>
      </c>
    </row>
    <row r="69" spans="1:8" ht="15" x14ac:dyDescent="0.25">
      <c r="A69" s="40" t="s">
        <v>98</v>
      </c>
      <c r="B69" s="16" t="s">
        <v>36</v>
      </c>
      <c r="C69" s="71" t="s">
        <v>6</v>
      </c>
      <c r="D69" s="68">
        <v>5</v>
      </c>
      <c r="E69" s="43">
        <v>150</v>
      </c>
      <c r="F69" s="67">
        <f t="shared" si="6"/>
        <v>750</v>
      </c>
    </row>
    <row r="70" spans="1:8" ht="15" x14ac:dyDescent="0.25">
      <c r="A70" s="40" t="s">
        <v>98</v>
      </c>
      <c r="B70" s="16" t="s">
        <v>99</v>
      </c>
      <c r="C70" s="71" t="s">
        <v>6</v>
      </c>
      <c r="D70" s="68">
        <v>9</v>
      </c>
      <c r="E70" s="43">
        <v>150</v>
      </c>
      <c r="F70" s="67">
        <f t="shared" si="6"/>
        <v>1350</v>
      </c>
    </row>
    <row r="71" spans="1:8" ht="15.6" x14ac:dyDescent="0.25">
      <c r="A71" s="55" t="s">
        <v>100</v>
      </c>
      <c r="B71" s="5" t="s">
        <v>11</v>
      </c>
      <c r="C71" s="72">
        <v>0</v>
      </c>
      <c r="D71" s="72">
        <v>0</v>
      </c>
      <c r="E71" s="72"/>
      <c r="F71" s="69">
        <f t="shared" si="6"/>
        <v>0</v>
      </c>
    </row>
    <row r="72" spans="1:8" ht="52.8" x14ac:dyDescent="0.25">
      <c r="A72" s="63" t="s">
        <v>105</v>
      </c>
      <c r="B72" s="17" t="s">
        <v>101</v>
      </c>
      <c r="C72" s="64" t="s">
        <v>6</v>
      </c>
      <c r="D72" s="70">
        <v>47</v>
      </c>
      <c r="E72" s="70">
        <v>22.5</v>
      </c>
      <c r="F72" s="67">
        <f t="shared" si="6"/>
        <v>1057.5</v>
      </c>
      <c r="G72" s="101">
        <f>SUM(F72:F81)</f>
        <v>49288.5</v>
      </c>
      <c r="H72" s="101">
        <f>G72+G123</f>
        <v>66388.5</v>
      </c>
    </row>
    <row r="73" spans="1:8" ht="41.4" x14ac:dyDescent="0.25">
      <c r="A73" s="40" t="s">
        <v>106</v>
      </c>
      <c r="B73" s="16" t="s">
        <v>102</v>
      </c>
      <c r="C73" s="41" t="s">
        <v>6</v>
      </c>
      <c r="D73" s="68">
        <v>25</v>
      </c>
      <c r="E73" s="70">
        <v>45</v>
      </c>
      <c r="F73" s="67">
        <f t="shared" si="6"/>
        <v>1125</v>
      </c>
    </row>
    <row r="74" spans="1:8" ht="79.2" x14ac:dyDescent="0.25">
      <c r="A74" s="40" t="s">
        <v>107</v>
      </c>
      <c r="B74" s="16" t="s">
        <v>104</v>
      </c>
      <c r="C74" s="41" t="s">
        <v>6</v>
      </c>
      <c r="D74" s="68">
        <v>19</v>
      </c>
      <c r="E74" s="70">
        <v>315</v>
      </c>
      <c r="F74" s="67">
        <f t="shared" si="6"/>
        <v>5985</v>
      </c>
    </row>
    <row r="75" spans="1:8" ht="52.8" x14ac:dyDescent="0.25">
      <c r="A75" s="40" t="s">
        <v>108</v>
      </c>
      <c r="B75" s="16" t="s">
        <v>103</v>
      </c>
      <c r="C75" s="41" t="s">
        <v>6</v>
      </c>
      <c r="D75" s="42">
        <v>13</v>
      </c>
      <c r="E75" s="70">
        <v>355.5</v>
      </c>
      <c r="F75" s="67">
        <f t="shared" si="6"/>
        <v>4621.5</v>
      </c>
    </row>
    <row r="76" spans="1:8" ht="26.4" x14ac:dyDescent="0.25">
      <c r="A76" s="40" t="s">
        <v>109</v>
      </c>
      <c r="B76" s="16" t="s">
        <v>110</v>
      </c>
      <c r="C76" s="41" t="s">
        <v>16</v>
      </c>
      <c r="D76" s="42">
        <v>145</v>
      </c>
      <c r="E76" s="70">
        <v>31.5</v>
      </c>
      <c r="F76" s="67">
        <f t="shared" si="6"/>
        <v>4567.5</v>
      </c>
    </row>
    <row r="77" spans="1:8" ht="26.4" x14ac:dyDescent="0.25">
      <c r="A77" s="40" t="s">
        <v>113</v>
      </c>
      <c r="B77" s="16" t="s">
        <v>184</v>
      </c>
      <c r="C77" s="41" t="s">
        <v>9</v>
      </c>
      <c r="D77" s="42">
        <v>25</v>
      </c>
      <c r="E77" s="70">
        <v>225</v>
      </c>
      <c r="F77" s="67">
        <f t="shared" si="6"/>
        <v>5625</v>
      </c>
    </row>
    <row r="78" spans="1:8" ht="26.4" x14ac:dyDescent="0.25">
      <c r="A78" s="40" t="s">
        <v>150</v>
      </c>
      <c r="B78" s="16" t="s">
        <v>185</v>
      </c>
      <c r="C78" s="71" t="s">
        <v>16</v>
      </c>
      <c r="D78" s="68">
        <v>35</v>
      </c>
      <c r="E78" s="70">
        <v>202.5</v>
      </c>
      <c r="F78" s="67">
        <f t="shared" si="6"/>
        <v>7087.5</v>
      </c>
    </row>
    <row r="79" spans="1:8" ht="15" x14ac:dyDescent="0.25">
      <c r="A79" s="40" t="s">
        <v>151</v>
      </c>
      <c r="B79" s="16" t="s">
        <v>186</v>
      </c>
      <c r="C79" s="71" t="s">
        <v>16</v>
      </c>
      <c r="D79" s="68">
        <v>25</v>
      </c>
      <c r="E79" s="70">
        <v>157.5</v>
      </c>
      <c r="F79" s="67">
        <f t="shared" si="6"/>
        <v>3937.5</v>
      </c>
    </row>
    <row r="80" spans="1:8" ht="39.6" x14ac:dyDescent="0.25">
      <c r="A80" s="40" t="s">
        <v>172</v>
      </c>
      <c r="B80" s="12" t="s">
        <v>187</v>
      </c>
      <c r="C80" s="45" t="s">
        <v>16</v>
      </c>
      <c r="D80" s="46">
        <v>15</v>
      </c>
      <c r="E80" s="70">
        <v>162</v>
      </c>
      <c r="F80" s="67">
        <f t="shared" si="6"/>
        <v>2430</v>
      </c>
    </row>
    <row r="81" spans="1:7" ht="52.8" x14ac:dyDescent="0.25">
      <c r="A81" s="40" t="s">
        <v>188</v>
      </c>
      <c r="B81" s="16" t="s">
        <v>189</v>
      </c>
      <c r="C81" s="45" t="s">
        <v>16</v>
      </c>
      <c r="D81" s="46">
        <v>168</v>
      </c>
      <c r="E81" s="70">
        <v>76.5</v>
      </c>
      <c r="F81" s="67">
        <f t="shared" si="6"/>
        <v>12852</v>
      </c>
    </row>
    <row r="82" spans="1:7" ht="15" x14ac:dyDescent="0.25">
      <c r="A82" s="55" t="s">
        <v>141</v>
      </c>
      <c r="B82" s="18" t="s">
        <v>149</v>
      </c>
      <c r="C82" s="76">
        <v>0</v>
      </c>
      <c r="D82" s="61">
        <v>0</v>
      </c>
      <c r="E82" s="77">
        <v>0</v>
      </c>
      <c r="F82" s="69">
        <f t="shared" si="6"/>
        <v>0</v>
      </c>
    </row>
    <row r="83" spans="1:7" ht="39.6" x14ac:dyDescent="0.25">
      <c r="A83" s="40" t="s">
        <v>142</v>
      </c>
      <c r="B83" s="16" t="s">
        <v>10</v>
      </c>
      <c r="C83" s="71"/>
      <c r="D83" s="68"/>
      <c r="E83" s="70">
        <v>0</v>
      </c>
      <c r="F83" s="67">
        <f t="shared" si="6"/>
        <v>0</v>
      </c>
    </row>
    <row r="84" spans="1:7" ht="15" x14ac:dyDescent="0.25">
      <c r="A84" s="40" t="s">
        <v>190</v>
      </c>
      <c r="B84" s="19" t="s">
        <v>144</v>
      </c>
      <c r="C84" s="71" t="s">
        <v>6</v>
      </c>
      <c r="D84" s="68">
        <v>8</v>
      </c>
      <c r="E84" s="70">
        <v>67.5</v>
      </c>
      <c r="F84" s="67">
        <f t="shared" si="6"/>
        <v>540</v>
      </c>
    </row>
    <row r="85" spans="1:7" ht="39.6" x14ac:dyDescent="0.25">
      <c r="A85" s="40" t="s">
        <v>143</v>
      </c>
      <c r="B85" s="16" t="s">
        <v>13</v>
      </c>
      <c r="C85" s="71" t="s">
        <v>6</v>
      </c>
      <c r="D85" s="68">
        <v>8</v>
      </c>
      <c r="E85" s="70">
        <v>22.5</v>
      </c>
      <c r="F85" s="67">
        <f t="shared" si="6"/>
        <v>180</v>
      </c>
    </row>
    <row r="86" spans="1:7" ht="15" x14ac:dyDescent="0.25">
      <c r="A86" s="55" t="s">
        <v>145</v>
      </c>
      <c r="B86" s="18" t="s">
        <v>146</v>
      </c>
      <c r="C86" s="76"/>
      <c r="D86" s="61"/>
      <c r="E86" s="77">
        <v>0</v>
      </c>
      <c r="F86" s="69">
        <f t="shared" si="6"/>
        <v>0</v>
      </c>
    </row>
    <row r="87" spans="1:7" ht="26.4" x14ac:dyDescent="0.25">
      <c r="A87" s="63" t="s">
        <v>147</v>
      </c>
      <c r="B87" s="17" t="s">
        <v>213</v>
      </c>
      <c r="C87" s="78" t="s">
        <v>6</v>
      </c>
      <c r="D87" s="70">
        <v>6</v>
      </c>
      <c r="E87" s="70">
        <v>1620</v>
      </c>
      <c r="F87" s="67">
        <f t="shared" si="6"/>
        <v>9720</v>
      </c>
    </row>
    <row r="88" spans="1:7" ht="26.4" x14ac:dyDescent="0.25">
      <c r="A88" s="40" t="s">
        <v>148</v>
      </c>
      <c r="B88" s="16" t="s">
        <v>214</v>
      </c>
      <c r="C88" s="71" t="s">
        <v>6</v>
      </c>
      <c r="D88" s="68">
        <v>3</v>
      </c>
      <c r="E88" s="70">
        <v>1080</v>
      </c>
      <c r="F88" s="67">
        <f t="shared" si="6"/>
        <v>3240</v>
      </c>
    </row>
    <row r="89" spans="1:7" ht="52.8" x14ac:dyDescent="0.25">
      <c r="A89" s="40" t="s">
        <v>177</v>
      </c>
      <c r="B89" s="16" t="s">
        <v>215</v>
      </c>
      <c r="C89" s="71" t="s">
        <v>6</v>
      </c>
      <c r="D89" s="68">
        <v>1</v>
      </c>
      <c r="E89" s="70">
        <v>1350</v>
      </c>
      <c r="F89" s="67">
        <f t="shared" si="6"/>
        <v>1350</v>
      </c>
    </row>
    <row r="90" spans="1:7" ht="39.6" x14ac:dyDescent="0.25">
      <c r="A90" s="40" t="s">
        <v>197</v>
      </c>
      <c r="B90" s="16" t="s">
        <v>198</v>
      </c>
      <c r="C90" s="71" t="s">
        <v>6</v>
      </c>
      <c r="D90" s="68">
        <v>5</v>
      </c>
      <c r="E90" s="70">
        <v>2250</v>
      </c>
      <c r="F90" s="67">
        <f t="shared" si="6"/>
        <v>11250</v>
      </c>
    </row>
    <row r="91" spans="1:7" ht="27.75" customHeight="1" x14ac:dyDescent="0.25">
      <c r="A91" s="79">
        <v>3</v>
      </c>
      <c r="B91" s="94" t="s">
        <v>157</v>
      </c>
      <c r="C91" s="80">
        <v>0</v>
      </c>
      <c r="D91" s="80">
        <v>0</v>
      </c>
      <c r="E91" s="81"/>
      <c r="F91" s="82">
        <f t="shared" si="6"/>
        <v>0</v>
      </c>
      <c r="G91" s="35">
        <f>SUM(F93:F139)</f>
        <v>103313.3</v>
      </c>
    </row>
    <row r="92" spans="1:7" ht="15" x14ac:dyDescent="0.25">
      <c r="A92" s="55" t="s">
        <v>114</v>
      </c>
      <c r="B92" s="5" t="s">
        <v>38</v>
      </c>
      <c r="C92" s="56">
        <v>0</v>
      </c>
      <c r="D92" s="56">
        <v>0</v>
      </c>
      <c r="E92" s="56"/>
      <c r="F92" s="69">
        <f t="shared" si="6"/>
        <v>0</v>
      </c>
    </row>
    <row r="93" spans="1:7" ht="39.6" x14ac:dyDescent="0.25">
      <c r="A93" s="40" t="s">
        <v>115</v>
      </c>
      <c r="B93" s="16" t="s">
        <v>41</v>
      </c>
      <c r="C93" s="71" t="s">
        <v>8</v>
      </c>
      <c r="D93" s="68">
        <v>700</v>
      </c>
      <c r="E93" s="43">
        <v>5</v>
      </c>
      <c r="F93" s="67">
        <f t="shared" si="6"/>
        <v>3500</v>
      </c>
    </row>
    <row r="94" spans="1:7" ht="26.4" x14ac:dyDescent="0.25">
      <c r="A94" s="40" t="s">
        <v>116</v>
      </c>
      <c r="B94" s="16" t="s">
        <v>43</v>
      </c>
      <c r="C94" s="71" t="s">
        <v>16</v>
      </c>
      <c r="D94" s="68">
        <v>252</v>
      </c>
      <c r="E94" s="43">
        <v>5</v>
      </c>
      <c r="F94" s="67">
        <f t="shared" si="6"/>
        <v>1260</v>
      </c>
    </row>
    <row r="95" spans="1:7" ht="26.4" x14ac:dyDescent="0.25">
      <c r="A95" s="40" t="s">
        <v>117</v>
      </c>
      <c r="B95" s="12" t="s">
        <v>45</v>
      </c>
      <c r="C95" s="45" t="s">
        <v>6</v>
      </c>
      <c r="D95" s="68">
        <v>5</v>
      </c>
      <c r="E95" s="43">
        <v>25</v>
      </c>
      <c r="F95" s="67">
        <f t="shared" si="6"/>
        <v>125</v>
      </c>
    </row>
    <row r="96" spans="1:7" ht="16.8" x14ac:dyDescent="0.25">
      <c r="A96" s="55" t="s">
        <v>118</v>
      </c>
      <c r="B96" s="5" t="s">
        <v>47</v>
      </c>
      <c r="C96" s="61">
        <v>0</v>
      </c>
      <c r="D96" s="61">
        <v>0</v>
      </c>
      <c r="E96" s="61"/>
      <c r="F96" s="69">
        <f t="shared" si="6"/>
        <v>0</v>
      </c>
      <c r="G96" s="101">
        <f>F97+F98</f>
        <v>7125</v>
      </c>
    </row>
    <row r="97" spans="1:7" ht="52.8" x14ac:dyDescent="0.25">
      <c r="A97" s="40" t="s">
        <v>119</v>
      </c>
      <c r="B97" s="16" t="s">
        <v>52</v>
      </c>
      <c r="C97" s="71" t="s">
        <v>16</v>
      </c>
      <c r="D97" s="68">
        <v>195</v>
      </c>
      <c r="E97" s="43">
        <v>25</v>
      </c>
      <c r="F97" s="67">
        <f t="shared" si="6"/>
        <v>4875</v>
      </c>
    </row>
    <row r="98" spans="1:7" ht="52.8" x14ac:dyDescent="0.25">
      <c r="A98" s="40" t="s">
        <v>120</v>
      </c>
      <c r="B98" s="16" t="s">
        <v>51</v>
      </c>
      <c r="C98" s="71" t="s">
        <v>16</v>
      </c>
      <c r="D98" s="68">
        <v>90</v>
      </c>
      <c r="E98" s="43">
        <v>25</v>
      </c>
      <c r="F98" s="67">
        <f t="shared" si="6"/>
        <v>2250</v>
      </c>
    </row>
    <row r="99" spans="1:7" ht="21" x14ac:dyDescent="0.25">
      <c r="A99" s="55" t="s">
        <v>121</v>
      </c>
      <c r="B99" s="5" t="s">
        <v>64</v>
      </c>
      <c r="C99" s="56">
        <v>0</v>
      </c>
      <c r="D99" s="56">
        <v>0</v>
      </c>
      <c r="E99" s="56"/>
      <c r="F99" s="69">
        <f t="shared" si="6"/>
        <v>0</v>
      </c>
      <c r="G99" s="100">
        <f>SUM(F100:F112)</f>
        <v>20583</v>
      </c>
    </row>
    <row r="100" spans="1:7" ht="26.4" x14ac:dyDescent="0.25">
      <c r="A100" s="63" t="s">
        <v>122</v>
      </c>
      <c r="B100" s="15" t="s">
        <v>181</v>
      </c>
      <c r="C100" s="64" t="s">
        <v>8</v>
      </c>
      <c r="D100" s="70">
        <v>375</v>
      </c>
      <c r="E100" s="66">
        <v>5</v>
      </c>
      <c r="F100" s="67">
        <f t="shared" si="6"/>
        <v>1875</v>
      </c>
    </row>
    <row r="101" spans="1:7" ht="26.4" x14ac:dyDescent="0.25">
      <c r="A101" s="63" t="s">
        <v>123</v>
      </c>
      <c r="B101" s="16" t="s">
        <v>14</v>
      </c>
      <c r="C101" s="41" t="s">
        <v>8</v>
      </c>
      <c r="D101" s="70">
        <v>375</v>
      </c>
      <c r="E101" s="66">
        <f>(22*0.15)</f>
        <v>3.3</v>
      </c>
      <c r="F101" s="67">
        <f t="shared" si="6"/>
        <v>1237.5</v>
      </c>
    </row>
    <row r="102" spans="1:7" ht="26.4" x14ac:dyDescent="0.25">
      <c r="A102" s="63" t="s">
        <v>124</v>
      </c>
      <c r="B102" s="16" t="s">
        <v>15</v>
      </c>
      <c r="C102" s="41" t="s">
        <v>8</v>
      </c>
      <c r="D102" s="70">
        <v>375</v>
      </c>
      <c r="E102" s="66">
        <f>(22*0.15)</f>
        <v>3.3</v>
      </c>
      <c r="F102" s="67">
        <f t="shared" si="6"/>
        <v>1237.5</v>
      </c>
    </row>
    <row r="103" spans="1:7" ht="26.4" x14ac:dyDescent="0.25">
      <c r="A103" s="63" t="s">
        <v>125</v>
      </c>
      <c r="B103" s="16" t="s">
        <v>58</v>
      </c>
      <c r="C103" s="41" t="s">
        <v>8</v>
      </c>
      <c r="D103" s="70">
        <v>375</v>
      </c>
      <c r="E103" s="66">
        <f>(22*0.1)</f>
        <v>2.2000000000000002</v>
      </c>
      <c r="F103" s="67">
        <f t="shared" si="6"/>
        <v>825</v>
      </c>
    </row>
    <row r="104" spans="1:7" ht="39.6" x14ac:dyDescent="0.25">
      <c r="A104" s="63" t="s">
        <v>126</v>
      </c>
      <c r="B104" s="16" t="s">
        <v>202</v>
      </c>
      <c r="C104" s="41" t="s">
        <v>8</v>
      </c>
      <c r="D104" s="68">
        <v>323</v>
      </c>
      <c r="E104" s="66">
        <v>20</v>
      </c>
      <c r="F104" s="67">
        <f t="shared" si="6"/>
        <v>6460</v>
      </c>
    </row>
    <row r="105" spans="1:7" ht="41.4" x14ac:dyDescent="0.25">
      <c r="A105" s="63" t="s">
        <v>127</v>
      </c>
      <c r="B105" s="16" t="s">
        <v>192</v>
      </c>
      <c r="C105" s="41" t="s">
        <v>8</v>
      </c>
      <c r="D105" s="68">
        <v>15</v>
      </c>
      <c r="E105" s="66">
        <v>40</v>
      </c>
      <c r="F105" s="67">
        <f t="shared" si="6"/>
        <v>600</v>
      </c>
    </row>
    <row r="106" spans="1:7" ht="41.4" x14ac:dyDescent="0.25">
      <c r="A106" s="63" t="s">
        <v>191</v>
      </c>
      <c r="B106" s="12" t="s">
        <v>193</v>
      </c>
      <c r="C106" s="59" t="s">
        <v>8</v>
      </c>
      <c r="D106" s="68">
        <v>80</v>
      </c>
      <c r="E106" s="47">
        <v>40</v>
      </c>
      <c r="F106" s="67">
        <f t="shared" si="6"/>
        <v>3200</v>
      </c>
    </row>
    <row r="107" spans="1:7" ht="15" x14ac:dyDescent="0.25">
      <c r="A107" s="55" t="s">
        <v>128</v>
      </c>
      <c r="B107" s="5" t="s">
        <v>65</v>
      </c>
      <c r="C107" s="61">
        <v>0</v>
      </c>
      <c r="D107" s="61">
        <v>0</v>
      </c>
      <c r="E107" s="61"/>
      <c r="F107" s="69">
        <f t="shared" si="6"/>
        <v>0</v>
      </c>
    </row>
    <row r="108" spans="1:7" ht="26.4" x14ac:dyDescent="0.25">
      <c r="A108" s="63" t="s">
        <v>129</v>
      </c>
      <c r="B108" s="15" t="s">
        <v>181</v>
      </c>
      <c r="C108" s="64" t="s">
        <v>8</v>
      </c>
      <c r="D108" s="70">
        <v>143</v>
      </c>
      <c r="E108" s="66">
        <v>3</v>
      </c>
      <c r="F108" s="67">
        <f t="shared" si="6"/>
        <v>429</v>
      </c>
    </row>
    <row r="109" spans="1:7" ht="26.4" x14ac:dyDescent="0.25">
      <c r="A109" s="63" t="s">
        <v>130</v>
      </c>
      <c r="B109" s="16" t="s">
        <v>17</v>
      </c>
      <c r="C109" s="41" t="s">
        <v>8</v>
      </c>
      <c r="D109" s="70">
        <v>143</v>
      </c>
      <c r="E109" s="66">
        <f>(22*0.2)</f>
        <v>4.4000000000000004</v>
      </c>
      <c r="F109" s="67">
        <f t="shared" si="6"/>
        <v>629.20000000000005</v>
      </c>
      <c r="G109" s="9"/>
    </row>
    <row r="110" spans="1:7" ht="26.4" x14ac:dyDescent="0.25">
      <c r="A110" s="63" t="s">
        <v>131</v>
      </c>
      <c r="B110" s="16" t="s">
        <v>18</v>
      </c>
      <c r="C110" s="41" t="s">
        <v>8</v>
      </c>
      <c r="D110" s="70">
        <v>143</v>
      </c>
      <c r="E110" s="66">
        <f>(22*0.2)</f>
        <v>4.4000000000000004</v>
      </c>
      <c r="F110" s="67">
        <f t="shared" si="6"/>
        <v>629.20000000000005</v>
      </c>
    </row>
    <row r="111" spans="1:7" ht="26.4" x14ac:dyDescent="0.25">
      <c r="A111" s="63" t="s">
        <v>132</v>
      </c>
      <c r="B111" s="16" t="s">
        <v>58</v>
      </c>
      <c r="C111" s="41" t="s">
        <v>8</v>
      </c>
      <c r="D111" s="70">
        <v>143</v>
      </c>
      <c r="E111" s="66">
        <f>(22*0.1)</f>
        <v>2.2000000000000002</v>
      </c>
      <c r="F111" s="67">
        <f t="shared" si="6"/>
        <v>314.60000000000002</v>
      </c>
    </row>
    <row r="112" spans="1:7" ht="39.6" x14ac:dyDescent="0.25">
      <c r="A112" s="63" t="s">
        <v>194</v>
      </c>
      <c r="B112" s="12" t="s">
        <v>69</v>
      </c>
      <c r="C112" s="59" t="s">
        <v>8</v>
      </c>
      <c r="D112" s="70">
        <v>143</v>
      </c>
      <c r="E112" s="47">
        <v>22</v>
      </c>
      <c r="F112" s="67">
        <f t="shared" si="6"/>
        <v>3146</v>
      </c>
    </row>
    <row r="113" spans="1:7" ht="15.6" x14ac:dyDescent="0.25">
      <c r="A113" s="55" t="s">
        <v>133</v>
      </c>
      <c r="B113" s="5" t="s">
        <v>20</v>
      </c>
      <c r="C113" s="72">
        <v>0</v>
      </c>
      <c r="D113" s="72">
        <v>0</v>
      </c>
      <c r="E113" s="72"/>
      <c r="F113" s="69">
        <f t="shared" si="6"/>
        <v>0</v>
      </c>
    </row>
    <row r="114" spans="1:7" ht="79.2" x14ac:dyDescent="0.25">
      <c r="A114" s="63" t="s">
        <v>134</v>
      </c>
      <c r="B114" s="17" t="s">
        <v>21</v>
      </c>
      <c r="C114" s="64"/>
      <c r="D114" s="68"/>
      <c r="E114" s="74"/>
      <c r="F114" s="67">
        <f t="shared" si="6"/>
        <v>0</v>
      </c>
    </row>
    <row r="115" spans="1:7" ht="15" x14ac:dyDescent="0.25">
      <c r="A115" s="40" t="s">
        <v>158</v>
      </c>
      <c r="B115" s="16" t="s">
        <v>22</v>
      </c>
      <c r="C115" s="71" t="s">
        <v>6</v>
      </c>
      <c r="D115" s="68">
        <v>6</v>
      </c>
      <c r="E115" s="43">
        <v>100</v>
      </c>
      <c r="F115" s="67">
        <f t="shared" si="6"/>
        <v>600</v>
      </c>
    </row>
    <row r="116" spans="1:7" ht="15" x14ac:dyDescent="0.25">
      <c r="A116" s="40" t="s">
        <v>159</v>
      </c>
      <c r="B116" s="16" t="s">
        <v>23</v>
      </c>
      <c r="C116" s="71" t="s">
        <v>6</v>
      </c>
      <c r="D116" s="68">
        <v>4</v>
      </c>
      <c r="E116" s="43">
        <v>100</v>
      </c>
      <c r="F116" s="67">
        <f t="shared" si="6"/>
        <v>400</v>
      </c>
    </row>
    <row r="117" spans="1:7" ht="15" x14ac:dyDescent="0.25">
      <c r="A117" s="40" t="s">
        <v>160</v>
      </c>
      <c r="B117" s="16" t="s">
        <v>24</v>
      </c>
      <c r="C117" s="71" t="s">
        <v>6</v>
      </c>
      <c r="D117" s="68">
        <v>4</v>
      </c>
      <c r="E117" s="43">
        <v>100</v>
      </c>
      <c r="F117" s="67">
        <f t="shared" si="6"/>
        <v>400</v>
      </c>
    </row>
    <row r="118" spans="1:7" ht="15" x14ac:dyDescent="0.25">
      <c r="A118" s="40" t="s">
        <v>161</v>
      </c>
      <c r="B118" s="16" t="s">
        <v>25</v>
      </c>
      <c r="C118" s="71" t="s">
        <v>6</v>
      </c>
      <c r="D118" s="68">
        <v>10</v>
      </c>
      <c r="E118" s="43">
        <v>100</v>
      </c>
      <c r="F118" s="67">
        <f t="shared" si="6"/>
        <v>1000</v>
      </c>
    </row>
    <row r="119" spans="1:7" ht="15" x14ac:dyDescent="0.25">
      <c r="A119" s="40" t="s">
        <v>162</v>
      </c>
      <c r="B119" s="16" t="s">
        <v>26</v>
      </c>
      <c r="C119" s="71" t="s">
        <v>6</v>
      </c>
      <c r="D119" s="68">
        <v>7</v>
      </c>
      <c r="E119" s="43">
        <v>100</v>
      </c>
      <c r="F119" s="67">
        <f t="shared" si="6"/>
        <v>700</v>
      </c>
    </row>
    <row r="120" spans="1:7" ht="15" x14ac:dyDescent="0.25">
      <c r="A120" s="40" t="s">
        <v>163</v>
      </c>
      <c r="B120" s="16" t="s">
        <v>27</v>
      </c>
      <c r="C120" s="71" t="s">
        <v>6</v>
      </c>
      <c r="D120" s="68">
        <v>2</v>
      </c>
      <c r="E120" s="43">
        <v>100</v>
      </c>
      <c r="F120" s="67">
        <f t="shared" ref="F120:F139" si="7">ROUND(D120*E120,2)</f>
        <v>200</v>
      </c>
    </row>
    <row r="121" spans="1:7" ht="15" x14ac:dyDescent="0.25">
      <c r="A121" s="40" t="s">
        <v>164</v>
      </c>
      <c r="B121" s="12" t="s">
        <v>28</v>
      </c>
      <c r="C121" s="45" t="s">
        <v>6</v>
      </c>
      <c r="D121" s="68">
        <v>4</v>
      </c>
      <c r="E121" s="43">
        <v>100</v>
      </c>
      <c r="F121" s="67">
        <f t="shared" si="7"/>
        <v>400</v>
      </c>
    </row>
    <row r="122" spans="1:7" ht="15.6" x14ac:dyDescent="0.25">
      <c r="A122" s="55" t="s">
        <v>135</v>
      </c>
      <c r="B122" s="5" t="s">
        <v>11</v>
      </c>
      <c r="C122" s="72">
        <v>0</v>
      </c>
      <c r="D122" s="72">
        <v>0</v>
      </c>
      <c r="E122" s="72"/>
      <c r="F122" s="69">
        <f t="shared" si="7"/>
        <v>0</v>
      </c>
    </row>
    <row r="123" spans="1:7" ht="52.8" x14ac:dyDescent="0.25">
      <c r="A123" s="63" t="s">
        <v>136</v>
      </c>
      <c r="B123" s="17" t="s">
        <v>101</v>
      </c>
      <c r="C123" s="64" t="s">
        <v>6</v>
      </c>
      <c r="D123" s="68">
        <v>19</v>
      </c>
      <c r="E123" s="68">
        <v>22.5</v>
      </c>
      <c r="F123" s="67">
        <f t="shared" si="7"/>
        <v>427.5</v>
      </c>
      <c r="G123" s="101">
        <f>SUM(F123:F130)</f>
        <v>17100</v>
      </c>
    </row>
    <row r="124" spans="1:7" ht="41.4" x14ac:dyDescent="0.25">
      <c r="A124" s="63" t="s">
        <v>165</v>
      </c>
      <c r="B124" s="16" t="s">
        <v>102</v>
      </c>
      <c r="C124" s="41" t="s">
        <v>6</v>
      </c>
      <c r="D124" s="68">
        <v>9</v>
      </c>
      <c r="E124" s="68">
        <v>180</v>
      </c>
      <c r="F124" s="67">
        <f t="shared" si="7"/>
        <v>1620</v>
      </c>
    </row>
    <row r="125" spans="1:7" ht="79.2" x14ac:dyDescent="0.25">
      <c r="A125" s="63" t="s">
        <v>166</v>
      </c>
      <c r="B125" s="16" t="s">
        <v>104</v>
      </c>
      <c r="C125" s="41" t="s">
        <v>6</v>
      </c>
      <c r="D125" s="68">
        <v>5</v>
      </c>
      <c r="E125" s="68">
        <v>67.5</v>
      </c>
      <c r="F125" s="67">
        <f t="shared" si="7"/>
        <v>337.5</v>
      </c>
    </row>
    <row r="126" spans="1:7" ht="52.8" x14ac:dyDescent="0.25">
      <c r="A126" s="63" t="s">
        <v>167</v>
      </c>
      <c r="B126" s="16" t="s">
        <v>103</v>
      </c>
      <c r="C126" s="41" t="s">
        <v>6</v>
      </c>
      <c r="D126" s="68">
        <v>4</v>
      </c>
      <c r="E126" s="68">
        <v>355.5</v>
      </c>
      <c r="F126" s="67">
        <f t="shared" si="7"/>
        <v>1422</v>
      </c>
    </row>
    <row r="127" spans="1:7" ht="26.4" x14ac:dyDescent="0.25">
      <c r="A127" s="63" t="s">
        <v>168</v>
      </c>
      <c r="B127" s="16" t="s">
        <v>110</v>
      </c>
      <c r="C127" s="41" t="s">
        <v>16</v>
      </c>
      <c r="D127" s="68">
        <v>60</v>
      </c>
      <c r="E127" s="68">
        <v>36</v>
      </c>
      <c r="F127" s="67">
        <f t="shared" si="7"/>
        <v>2160</v>
      </c>
    </row>
    <row r="128" spans="1:7" ht="26.4" x14ac:dyDescent="0.25">
      <c r="A128" s="63" t="s">
        <v>169</v>
      </c>
      <c r="B128" s="16" t="s">
        <v>184</v>
      </c>
      <c r="C128" s="41" t="s">
        <v>9</v>
      </c>
      <c r="D128" s="68">
        <v>5</v>
      </c>
      <c r="E128" s="68">
        <v>225</v>
      </c>
      <c r="F128" s="67">
        <f t="shared" si="7"/>
        <v>1125</v>
      </c>
    </row>
    <row r="129" spans="1:7" ht="39.6" x14ac:dyDescent="0.25">
      <c r="A129" s="40" t="s">
        <v>170</v>
      </c>
      <c r="B129" s="12" t="s">
        <v>187</v>
      </c>
      <c r="C129" s="71" t="s">
        <v>16</v>
      </c>
      <c r="D129" s="68">
        <v>5</v>
      </c>
      <c r="E129" s="68">
        <v>135</v>
      </c>
      <c r="F129" s="67">
        <f t="shared" si="7"/>
        <v>675</v>
      </c>
    </row>
    <row r="130" spans="1:7" ht="52.8" x14ac:dyDescent="0.25">
      <c r="A130" s="40" t="s">
        <v>195</v>
      </c>
      <c r="B130" s="16" t="s">
        <v>189</v>
      </c>
      <c r="C130" s="45" t="s">
        <v>16</v>
      </c>
      <c r="D130" s="46">
        <v>122</v>
      </c>
      <c r="E130" s="68">
        <v>76.5</v>
      </c>
      <c r="F130" s="67">
        <f t="shared" si="7"/>
        <v>9333</v>
      </c>
    </row>
    <row r="131" spans="1:7" ht="15" x14ac:dyDescent="0.25">
      <c r="A131" s="55" t="s">
        <v>137</v>
      </c>
      <c r="B131" s="18" t="s">
        <v>149</v>
      </c>
      <c r="C131" s="76">
        <v>0</v>
      </c>
      <c r="D131" s="61">
        <v>0</v>
      </c>
      <c r="E131" s="61">
        <v>0</v>
      </c>
      <c r="F131" s="69">
        <f t="shared" si="7"/>
        <v>0</v>
      </c>
    </row>
    <row r="132" spans="1:7" ht="39.6" x14ac:dyDescent="0.25">
      <c r="A132" s="40" t="s">
        <v>138</v>
      </c>
      <c r="B132" s="16" t="s">
        <v>10</v>
      </c>
      <c r="C132" s="71"/>
      <c r="D132" s="68"/>
      <c r="E132" s="68">
        <v>0</v>
      </c>
      <c r="F132" s="67">
        <f t="shared" si="7"/>
        <v>0</v>
      </c>
    </row>
    <row r="133" spans="1:7" ht="15" x14ac:dyDescent="0.25">
      <c r="A133" s="40" t="s">
        <v>196</v>
      </c>
      <c r="B133" s="19" t="s">
        <v>144</v>
      </c>
      <c r="C133" s="71" t="s">
        <v>6</v>
      </c>
      <c r="D133" s="68">
        <v>11</v>
      </c>
      <c r="E133" s="68">
        <v>67.5</v>
      </c>
      <c r="F133" s="67">
        <f t="shared" si="7"/>
        <v>742.5</v>
      </c>
    </row>
    <row r="134" spans="1:7" ht="39.6" x14ac:dyDescent="0.25">
      <c r="A134" s="40" t="s">
        <v>139</v>
      </c>
      <c r="B134" s="16" t="s">
        <v>13</v>
      </c>
      <c r="C134" s="71" t="s">
        <v>6</v>
      </c>
      <c r="D134" s="68">
        <v>11</v>
      </c>
      <c r="E134" s="68">
        <v>19.8</v>
      </c>
      <c r="F134" s="67">
        <f t="shared" si="7"/>
        <v>217.8</v>
      </c>
    </row>
    <row r="135" spans="1:7" ht="15" x14ac:dyDescent="0.25">
      <c r="A135" s="55" t="s">
        <v>152</v>
      </c>
      <c r="B135" s="18" t="s">
        <v>146</v>
      </c>
      <c r="C135" s="76"/>
      <c r="D135" s="61"/>
      <c r="E135" s="61">
        <v>0</v>
      </c>
      <c r="F135" s="69">
        <f t="shared" si="7"/>
        <v>0</v>
      </c>
    </row>
    <row r="136" spans="1:7" ht="26.4" x14ac:dyDescent="0.25">
      <c r="A136" s="63" t="s">
        <v>153</v>
      </c>
      <c r="B136" s="16" t="s">
        <v>216</v>
      </c>
      <c r="C136" s="71" t="s">
        <v>6</v>
      </c>
      <c r="D136" s="68">
        <v>3</v>
      </c>
      <c r="E136" s="68">
        <v>2520</v>
      </c>
      <c r="F136" s="67">
        <f t="shared" si="7"/>
        <v>7560</v>
      </c>
    </row>
    <row r="137" spans="1:7" ht="26.4" x14ac:dyDescent="0.25">
      <c r="A137" s="63" t="s">
        <v>154</v>
      </c>
      <c r="B137" s="16" t="s">
        <v>217</v>
      </c>
      <c r="C137" s="71" t="s">
        <v>6</v>
      </c>
      <c r="D137" s="68">
        <v>3</v>
      </c>
      <c r="E137" s="68">
        <v>1080</v>
      </c>
      <c r="F137" s="67">
        <f t="shared" si="7"/>
        <v>3240</v>
      </c>
    </row>
    <row r="138" spans="1:7" ht="145.19999999999999" x14ac:dyDescent="0.25">
      <c r="A138" s="63" t="s">
        <v>155</v>
      </c>
      <c r="B138" s="16" t="s">
        <v>218</v>
      </c>
      <c r="C138" s="71" t="s">
        <v>6</v>
      </c>
      <c r="D138" s="68">
        <v>1</v>
      </c>
      <c r="E138" s="68">
        <v>36000</v>
      </c>
      <c r="F138" s="67">
        <f t="shared" si="7"/>
        <v>36000</v>
      </c>
      <c r="G138" s="9"/>
    </row>
    <row r="139" spans="1:7" ht="52.8" x14ac:dyDescent="0.25">
      <c r="A139" s="63" t="s">
        <v>178</v>
      </c>
      <c r="B139" s="16" t="s">
        <v>215</v>
      </c>
      <c r="C139" s="71" t="s">
        <v>6</v>
      </c>
      <c r="D139" s="68">
        <v>2</v>
      </c>
      <c r="E139" s="68">
        <v>1080</v>
      </c>
      <c r="F139" s="67">
        <f t="shared" si="7"/>
        <v>2160</v>
      </c>
    </row>
    <row r="140" spans="1:7" ht="12.75" customHeight="1" thickBot="1" x14ac:dyDescent="0.3">
      <c r="A140" s="83">
        <v>0</v>
      </c>
      <c r="B140" s="6">
        <v>0</v>
      </c>
      <c r="C140" s="6">
        <v>0</v>
      </c>
      <c r="D140" s="84">
        <v>0</v>
      </c>
      <c r="E140" s="85"/>
      <c r="F140" s="86">
        <f t="shared" ref="F140" si="8">+E140*D140</f>
        <v>0</v>
      </c>
    </row>
    <row r="141" spans="1:7" ht="28.2" thickBot="1" x14ac:dyDescent="0.3">
      <c r="A141" s="87" t="s">
        <v>140</v>
      </c>
      <c r="B141" s="8"/>
      <c r="C141" s="8"/>
      <c r="D141" s="88"/>
      <c r="E141" s="89"/>
      <c r="F141" s="90">
        <f>ROUND(SUM(F14:F140),2)</f>
        <v>346865.6</v>
      </c>
      <c r="G141" s="99"/>
    </row>
    <row r="142" spans="1:7" ht="18" customHeight="1" x14ac:dyDescent="0.25">
      <c r="E142" s="97" t="s">
        <v>208</v>
      </c>
      <c r="F142" s="96">
        <f>F141*0.06</f>
        <v>20811.935999999998</v>
      </c>
    </row>
  </sheetData>
  <mergeCells count="10">
    <mergeCell ref="B10:E10"/>
    <mergeCell ref="A2:F3"/>
    <mergeCell ref="A5:F6"/>
    <mergeCell ref="A4:F4"/>
    <mergeCell ref="A7:A9"/>
    <mergeCell ref="B7:B9"/>
    <mergeCell ref="C7:C9"/>
    <mergeCell ref="D7:D9"/>
    <mergeCell ref="E7:E9"/>
    <mergeCell ref="F7:F9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6" fitToHeight="0" orientation="portrait" useFirstPageNumber="1" r:id="rId1"/>
  <headerFooter alignWithMargins="0">
    <oddFooter>&amp;R&amp;"Century Gothic,Normal"&amp;9&amp;P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5CEF-8376-488B-B017-160AC6BB1380}">
  <dimension ref="D1:E19"/>
  <sheetViews>
    <sheetView workbookViewId="0">
      <selection activeCell="E1" sqref="E1:E19"/>
    </sheetView>
  </sheetViews>
  <sheetFormatPr defaultRowHeight="13.2" x14ac:dyDescent="0.25"/>
  <sheetData>
    <row r="1" spans="4:5" x14ac:dyDescent="0.25">
      <c r="D1" s="3">
        <v>25</v>
      </c>
      <c r="E1">
        <f>(D1*0.9)</f>
        <v>22.5</v>
      </c>
    </row>
    <row r="2" spans="4:5" x14ac:dyDescent="0.25">
      <c r="D2" s="1">
        <v>50</v>
      </c>
      <c r="E2">
        <f t="shared" ref="E2:E19" si="0">(D2*0.9)</f>
        <v>45</v>
      </c>
    </row>
    <row r="3" spans="4:5" x14ac:dyDescent="0.25">
      <c r="D3" s="1">
        <v>350</v>
      </c>
      <c r="E3">
        <f t="shared" si="0"/>
        <v>315</v>
      </c>
    </row>
    <row r="4" spans="4:5" x14ac:dyDescent="0.25">
      <c r="D4" s="1">
        <v>395</v>
      </c>
      <c r="E4">
        <f t="shared" si="0"/>
        <v>355.5</v>
      </c>
    </row>
    <row r="5" spans="4:5" x14ac:dyDescent="0.25">
      <c r="D5" s="1">
        <v>35</v>
      </c>
      <c r="E5">
        <f t="shared" si="0"/>
        <v>31.5</v>
      </c>
    </row>
    <row r="6" spans="4:5" x14ac:dyDescent="0.25">
      <c r="D6" s="1">
        <v>250</v>
      </c>
      <c r="E6">
        <f t="shared" si="0"/>
        <v>225</v>
      </c>
    </row>
    <row r="7" spans="4:5" x14ac:dyDescent="0.25">
      <c r="D7" s="1">
        <v>225</v>
      </c>
      <c r="E7">
        <f t="shared" si="0"/>
        <v>202.5</v>
      </c>
    </row>
    <row r="8" spans="4:5" x14ac:dyDescent="0.25">
      <c r="D8" s="1">
        <v>175</v>
      </c>
      <c r="E8">
        <f t="shared" si="0"/>
        <v>157.5</v>
      </c>
    </row>
    <row r="9" spans="4:5" x14ac:dyDescent="0.25">
      <c r="D9" s="2">
        <v>180</v>
      </c>
      <c r="E9">
        <f t="shared" si="0"/>
        <v>162</v>
      </c>
    </row>
    <row r="10" spans="4:5" x14ac:dyDescent="0.25">
      <c r="D10" s="2">
        <v>85</v>
      </c>
      <c r="E10">
        <f t="shared" si="0"/>
        <v>76.5</v>
      </c>
    </row>
    <row r="11" spans="4:5" x14ac:dyDescent="0.25">
      <c r="D11" s="1"/>
      <c r="E11">
        <f t="shared" si="0"/>
        <v>0</v>
      </c>
    </row>
    <row r="12" spans="4:5" x14ac:dyDescent="0.25">
      <c r="D12" s="1"/>
      <c r="E12">
        <f t="shared" si="0"/>
        <v>0</v>
      </c>
    </row>
    <row r="13" spans="4:5" x14ac:dyDescent="0.25">
      <c r="D13" s="1">
        <v>75</v>
      </c>
      <c r="E13">
        <f t="shared" si="0"/>
        <v>67.5</v>
      </c>
    </row>
    <row r="14" spans="4:5" x14ac:dyDescent="0.25">
      <c r="D14" s="1">
        <v>25</v>
      </c>
      <c r="E14">
        <f t="shared" si="0"/>
        <v>22.5</v>
      </c>
    </row>
    <row r="15" spans="4:5" x14ac:dyDescent="0.25">
      <c r="D15" s="1"/>
      <c r="E15">
        <f t="shared" si="0"/>
        <v>0</v>
      </c>
    </row>
    <row r="16" spans="4:5" x14ac:dyDescent="0.25">
      <c r="D16" s="3">
        <v>1800</v>
      </c>
      <c r="E16">
        <f t="shared" si="0"/>
        <v>1620</v>
      </c>
    </row>
    <row r="17" spans="4:5" x14ac:dyDescent="0.25">
      <c r="D17" s="1">
        <v>1200</v>
      </c>
      <c r="E17">
        <f t="shared" si="0"/>
        <v>1080</v>
      </c>
    </row>
    <row r="18" spans="4:5" x14ac:dyDescent="0.25">
      <c r="D18" s="1">
        <v>1500</v>
      </c>
      <c r="E18">
        <f t="shared" si="0"/>
        <v>1350</v>
      </c>
    </row>
    <row r="19" spans="4:5" x14ac:dyDescent="0.25">
      <c r="D19" s="1">
        <v>2500</v>
      </c>
      <c r="E19">
        <f t="shared" si="0"/>
        <v>2250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Arruamento</vt:lpstr>
      <vt:lpstr>Folha1</vt:lpstr>
      <vt:lpstr>Arruamento!Área_de_Impressão</vt:lpstr>
      <vt:lpstr>Arruamento!Títulos_de_Impressão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Gabinete Projecto</dc:creator>
  <cp:lastModifiedBy>Egmosil Mota Silva</cp:lastModifiedBy>
  <cp:lastPrinted>2025-02-13T15:08:03Z</cp:lastPrinted>
  <dcterms:created xsi:type="dcterms:W3CDTF">2008-08-05T10:39:12Z</dcterms:created>
  <dcterms:modified xsi:type="dcterms:W3CDTF">2025-02-14T10:54:40Z</dcterms:modified>
</cp:coreProperties>
</file>